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170" tabRatio="853" activeTab="1"/>
  </bookViews>
  <sheets>
    <sheet name="Resumo" sheetId="1" r:id="rId1"/>
    <sheet name="Valores" sheetId="2" r:id="rId2"/>
    <sheet name="Totalizadora" sheetId="3" r:id="rId3"/>
    <sheet name="Infra G 1" sheetId="4" r:id="rId4"/>
    <sheet name="Infra G 2" sheetId="5" r:id="rId5"/>
    <sheet name="Infra G 3" sheetId="6" r:id="rId6"/>
    <sheet name="Infra G 4" sheetId="7" r:id="rId7"/>
    <sheet name="Rede G 1" sheetId="8" r:id="rId8"/>
    <sheet name="Rede G 2" sheetId="9" r:id="rId9"/>
    <sheet name="Rede G 3" sheetId="10" r:id="rId10"/>
    <sheet name="Rede G 4" sheetId="11" r:id="rId11"/>
    <sheet name="Rede G 5" sheetId="12" r:id="rId12"/>
    <sheet name="Rede G 6" sheetId="13" r:id="rId13"/>
    <sheet name="Rede G 7" sheetId="14" r:id="rId14"/>
  </sheets>
  <definedNames>
    <definedName name="_Toc103566106_6">'Infra G 3'!$A$1</definedName>
    <definedName name="_Toc103566107_6">'Infra G 3'!$A$1</definedName>
    <definedName name="_Toc103577764_8">'Rede G 1'!$A$1</definedName>
    <definedName name="_Toc207509909_9">'Rede G 2'!#REF!</definedName>
    <definedName name="_xlnm.Print_Area" localSheetId="0">Resumo!$A$1:$O$49</definedName>
  </definedNames>
  <calcPr calcId="144525"/>
</workbook>
</file>

<file path=xl/calcChain.xml><?xml version="1.0" encoding="utf-8"?>
<calcChain xmlns="http://schemas.openxmlformats.org/spreadsheetml/2006/main">
  <c r="B9" i="2" l="1"/>
  <c r="H29" i="1" l="1"/>
  <c r="H31" i="1"/>
  <c r="H32" i="1"/>
  <c r="H33" i="1"/>
  <c r="H34" i="1"/>
  <c r="H19" i="1"/>
  <c r="H28" i="1"/>
  <c r="B46" i="1" l="1"/>
  <c r="B45" i="1"/>
  <c r="B44" i="1"/>
  <c r="B43" i="1"/>
  <c r="B42" i="1"/>
  <c r="B41" i="1"/>
  <c r="B56" i="1" l="1"/>
  <c r="I29" i="1" s="1"/>
  <c r="I28" i="1"/>
  <c r="I32" i="1" l="1"/>
  <c r="H22" i="1"/>
  <c r="I34" i="1"/>
  <c r="I33" i="1"/>
  <c r="I31" i="1"/>
  <c r="H23" i="1" l="1"/>
  <c r="B8" i="2" s="1"/>
  <c r="C53" i="1"/>
  <c r="C54" i="1"/>
  <c r="C55" i="1"/>
  <c r="C52" i="1"/>
  <c r="C56" i="1" l="1"/>
  <c r="H30" i="1"/>
  <c r="B11" i="2"/>
  <c r="B21" i="2" s="1"/>
  <c r="B10" i="2"/>
  <c r="B19" i="2" s="1"/>
  <c r="E4" i="4"/>
  <c r="E5" i="4"/>
  <c r="E6" i="4"/>
  <c r="E9" i="4"/>
  <c r="E10" i="4"/>
  <c r="E11" i="4"/>
  <c r="E14" i="4"/>
  <c r="E15" i="4"/>
  <c r="E16" i="4"/>
  <c r="E17" i="4"/>
  <c r="E20" i="4"/>
  <c r="E21" i="4"/>
  <c r="E22" i="4"/>
  <c r="E25" i="4"/>
  <c r="E26" i="4"/>
  <c r="E27" i="4"/>
  <c r="E30" i="4"/>
  <c r="E33" i="4"/>
  <c r="E34" i="4"/>
  <c r="E35" i="4"/>
  <c r="E36" i="4"/>
  <c r="E39" i="4"/>
  <c r="E42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4" i="5"/>
  <c r="E5" i="5"/>
  <c r="E6" i="5"/>
  <c r="E7" i="5"/>
  <c r="E8" i="5"/>
  <c r="E9" i="5"/>
  <c r="E10" i="5"/>
  <c r="E11" i="5"/>
  <c r="E14" i="5"/>
  <c r="E17" i="5"/>
  <c r="E18" i="5"/>
  <c r="E19" i="5"/>
  <c r="E22" i="5"/>
  <c r="E23" i="5"/>
  <c r="E24" i="5"/>
  <c r="E25" i="5"/>
  <c r="E26" i="5"/>
  <c r="E27" i="5"/>
  <c r="E28" i="5"/>
  <c r="E29" i="5"/>
  <c r="E4" i="6"/>
  <c r="E5" i="6"/>
  <c r="E6" i="6"/>
  <c r="E7" i="6"/>
  <c r="E4" i="7"/>
  <c r="E5" i="7"/>
  <c r="E6" i="7"/>
  <c r="E7" i="7"/>
  <c r="E8" i="7"/>
  <c r="E9" i="7"/>
  <c r="E10" i="7"/>
  <c r="E11" i="7"/>
  <c r="E12" i="7"/>
  <c r="E13" i="7"/>
  <c r="E14" i="7"/>
  <c r="E4" i="8"/>
  <c r="E5" i="8"/>
  <c r="E6" i="8"/>
  <c r="E7" i="8"/>
  <c r="E8" i="8"/>
  <c r="E9" i="8"/>
  <c r="E10" i="8"/>
  <c r="E11" i="8"/>
  <c r="E12" i="8"/>
  <c r="E13" i="8"/>
  <c r="E16" i="8"/>
  <c r="E19" i="8"/>
  <c r="E20" i="8"/>
  <c r="E21" i="8"/>
  <c r="E24" i="8"/>
  <c r="E4" i="9"/>
  <c r="G4" i="9" s="1"/>
  <c r="E5" i="9"/>
  <c r="G5" i="9" s="1"/>
  <c r="E6" i="9"/>
  <c r="G6" i="9" s="1"/>
  <c r="E7" i="9"/>
  <c r="G7" i="9" s="1"/>
  <c r="E8" i="9"/>
  <c r="G8" i="9" s="1"/>
  <c r="E9" i="9"/>
  <c r="G9" i="9" s="1"/>
  <c r="E10" i="9"/>
  <c r="G10" i="9" s="1"/>
  <c r="E11" i="9"/>
  <c r="G11" i="9" s="1"/>
  <c r="E12" i="9"/>
  <c r="G12" i="9" s="1"/>
  <c r="E13" i="9"/>
  <c r="G13" i="9" s="1"/>
  <c r="E14" i="9"/>
  <c r="G14" i="9" s="1"/>
  <c r="E15" i="9"/>
  <c r="G15" i="9" s="1"/>
  <c r="E16" i="9"/>
  <c r="G16" i="9" s="1"/>
  <c r="E17" i="9"/>
  <c r="G17" i="9" s="1"/>
  <c r="E18" i="9"/>
  <c r="G18" i="9" s="1"/>
  <c r="E19" i="9"/>
  <c r="G19" i="9" s="1"/>
  <c r="E20" i="9"/>
  <c r="G20" i="9" s="1"/>
  <c r="E21" i="9"/>
  <c r="G21" i="9" s="1"/>
  <c r="E22" i="9"/>
  <c r="G22" i="9" s="1"/>
  <c r="E23" i="9"/>
  <c r="G23" i="9" s="1"/>
  <c r="E24" i="9"/>
  <c r="G24" i="9" s="1"/>
  <c r="E25" i="9"/>
  <c r="G25" i="9" s="1"/>
  <c r="E26" i="9"/>
  <c r="G26" i="9" s="1"/>
  <c r="E27" i="9"/>
  <c r="G27" i="9" s="1"/>
  <c r="E28" i="9"/>
  <c r="G28" i="9" s="1"/>
  <c r="E29" i="9"/>
  <c r="G29" i="9" s="1"/>
  <c r="E30" i="9"/>
  <c r="G30" i="9" s="1"/>
  <c r="E31" i="9"/>
  <c r="G31" i="9" s="1"/>
  <c r="E32" i="9"/>
  <c r="G32" i="9" s="1"/>
  <c r="E33" i="9"/>
  <c r="G33" i="9" s="1"/>
  <c r="E34" i="9"/>
  <c r="G34" i="9" s="1"/>
  <c r="E35" i="9"/>
  <c r="G35" i="9" s="1"/>
  <c r="E36" i="9"/>
  <c r="G36" i="9" s="1"/>
  <c r="E37" i="9"/>
  <c r="G37" i="9" s="1"/>
  <c r="E38" i="9"/>
  <c r="G38" i="9" s="1"/>
  <c r="E39" i="9"/>
  <c r="G39" i="9" s="1"/>
  <c r="E40" i="9"/>
  <c r="G40" i="9" s="1"/>
  <c r="E41" i="9"/>
  <c r="G41" i="9" s="1"/>
  <c r="E42" i="9"/>
  <c r="G42" i="9" s="1"/>
  <c r="E43" i="9"/>
  <c r="G43" i="9" s="1"/>
  <c r="E44" i="9"/>
  <c r="G44" i="9" s="1"/>
  <c r="E45" i="9"/>
  <c r="G45" i="9" s="1"/>
  <c r="E48" i="9"/>
  <c r="G48" i="9" s="1"/>
  <c r="E49" i="9"/>
  <c r="G49" i="9" s="1"/>
  <c r="E50" i="9"/>
  <c r="G50" i="9" s="1"/>
  <c r="E51" i="9"/>
  <c r="G51" i="9" s="1"/>
  <c r="E52" i="9"/>
  <c r="G52" i="9" s="1"/>
  <c r="E53" i="9"/>
  <c r="G53" i="9" s="1"/>
  <c r="E54" i="9"/>
  <c r="G54" i="9" s="1"/>
  <c r="E55" i="9"/>
  <c r="G55" i="9" s="1"/>
  <c r="E56" i="9"/>
  <c r="G56" i="9" s="1"/>
  <c r="E57" i="9"/>
  <c r="G57" i="9" s="1"/>
  <c r="E58" i="9"/>
  <c r="G58" i="9" s="1"/>
  <c r="E59" i="9"/>
  <c r="G59" i="9" s="1"/>
  <c r="E60" i="9"/>
  <c r="G60" i="9" s="1"/>
  <c r="E61" i="9"/>
  <c r="G61" i="9" s="1"/>
  <c r="E64" i="9"/>
  <c r="G64" i="9" s="1"/>
  <c r="E65" i="9"/>
  <c r="G65" i="9" s="1"/>
  <c r="E66" i="9"/>
  <c r="G66" i="9" s="1"/>
  <c r="E67" i="9"/>
  <c r="G67" i="9" s="1"/>
  <c r="E68" i="9"/>
  <c r="G68" i="9" s="1"/>
  <c r="E69" i="9"/>
  <c r="G69" i="9" s="1"/>
  <c r="E70" i="9"/>
  <c r="G70" i="9" s="1"/>
  <c r="E71" i="9"/>
  <c r="G71" i="9" s="1"/>
  <c r="E72" i="9"/>
  <c r="G72" i="9" s="1"/>
  <c r="E73" i="9"/>
  <c r="G73" i="9" s="1"/>
  <c r="E74" i="9"/>
  <c r="G74" i="9" s="1"/>
  <c r="E75" i="9"/>
  <c r="G75" i="9" s="1"/>
  <c r="E76" i="9"/>
  <c r="G76" i="9" s="1"/>
  <c r="E77" i="9"/>
  <c r="G77" i="9" s="1"/>
  <c r="E80" i="9"/>
  <c r="G80" i="9" s="1"/>
  <c r="E81" i="9"/>
  <c r="G81" i="9" s="1"/>
  <c r="E82" i="9"/>
  <c r="G82" i="9" s="1"/>
  <c r="E83" i="9"/>
  <c r="G83" i="9" s="1"/>
  <c r="E84" i="9"/>
  <c r="G84" i="9" s="1"/>
  <c r="E85" i="9"/>
  <c r="G85" i="9" s="1"/>
  <c r="E86" i="9"/>
  <c r="G86" i="9" s="1"/>
  <c r="E87" i="9"/>
  <c r="G87" i="9" s="1"/>
  <c r="E88" i="9"/>
  <c r="G88" i="9" s="1"/>
  <c r="E89" i="9"/>
  <c r="G89" i="9" s="1"/>
  <c r="E90" i="9"/>
  <c r="G90" i="9" s="1"/>
  <c r="E91" i="9"/>
  <c r="G91" i="9" s="1"/>
  <c r="E92" i="9"/>
  <c r="G92" i="9" s="1"/>
  <c r="E93" i="9"/>
  <c r="G93" i="9" s="1"/>
  <c r="E94" i="9"/>
  <c r="G94" i="9" s="1"/>
  <c r="E95" i="9"/>
  <c r="G95" i="9" s="1"/>
  <c r="E96" i="9"/>
  <c r="G96" i="9" s="1"/>
  <c r="E97" i="9"/>
  <c r="G97" i="9" s="1"/>
  <c r="E98" i="9"/>
  <c r="G98" i="9" s="1"/>
  <c r="E99" i="9"/>
  <c r="G99" i="9" s="1"/>
  <c r="E100" i="9"/>
  <c r="G100" i="9" s="1"/>
  <c r="E101" i="9"/>
  <c r="G101" i="9" s="1"/>
  <c r="E102" i="9"/>
  <c r="G102" i="9" s="1"/>
  <c r="E103" i="9"/>
  <c r="G103" i="9" s="1"/>
  <c r="E104" i="9"/>
  <c r="G104" i="9" s="1"/>
  <c r="E105" i="9"/>
  <c r="G105" i="9" s="1"/>
  <c r="E106" i="9"/>
  <c r="G106" i="9" s="1"/>
  <c r="E107" i="9"/>
  <c r="G107" i="9" s="1"/>
  <c r="E108" i="9"/>
  <c r="G108" i="9" s="1"/>
  <c r="E109" i="9"/>
  <c r="G109" i="9" s="1"/>
  <c r="E110" i="9"/>
  <c r="G110" i="9" s="1"/>
  <c r="E111" i="9"/>
  <c r="G111" i="9" s="1"/>
  <c r="E112" i="9"/>
  <c r="G112" i="9" s="1"/>
  <c r="E113" i="9"/>
  <c r="G113" i="9" s="1"/>
  <c r="E114" i="9"/>
  <c r="G114" i="9" s="1"/>
  <c r="E115" i="9"/>
  <c r="G115" i="9" s="1"/>
  <c r="G118" i="9"/>
  <c r="G119" i="9"/>
  <c r="G120" i="9"/>
  <c r="G121" i="9"/>
  <c r="G122" i="9"/>
  <c r="G123" i="9"/>
  <c r="G124" i="9"/>
  <c r="G125" i="9"/>
  <c r="G126" i="9"/>
  <c r="G127" i="9"/>
  <c r="G128" i="9"/>
  <c r="G129" i="9"/>
  <c r="G132" i="9"/>
  <c r="E4" i="10"/>
  <c r="E5" i="10"/>
  <c r="E6" i="10"/>
  <c r="E7" i="10"/>
  <c r="E8" i="10"/>
  <c r="E9" i="10"/>
  <c r="E10" i="10"/>
  <c r="E13" i="10"/>
  <c r="E14" i="10"/>
  <c r="E17" i="10"/>
  <c r="E4" i="11"/>
  <c r="E5" i="11"/>
  <c r="E6" i="11"/>
  <c r="E7" i="11"/>
  <c r="E8" i="11"/>
  <c r="E9" i="11"/>
  <c r="E10" i="11"/>
  <c r="E4" i="12"/>
  <c r="E5" i="12"/>
  <c r="E6" i="12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4" i="14"/>
  <c r="E6" i="14" s="1"/>
  <c r="D8" i="3"/>
  <c r="F8" i="3"/>
  <c r="A11" i="3"/>
  <c r="A12" i="3"/>
  <c r="A13" i="3"/>
  <c r="A14" i="3"/>
  <c r="A18" i="3"/>
  <c r="A19" i="3"/>
  <c r="A20" i="3"/>
  <c r="A21" i="3"/>
  <c r="A22" i="3"/>
  <c r="A23" i="3"/>
  <c r="A24" i="3"/>
  <c r="E24" i="3"/>
  <c r="E9" i="6" l="1"/>
  <c r="E13" i="3" s="1"/>
  <c r="E16" i="7"/>
  <c r="E14" i="3" s="1"/>
  <c r="F14" i="3" s="1"/>
  <c r="E26" i="8"/>
  <c r="E18" i="3" s="1"/>
  <c r="I30" i="1"/>
  <c r="B23" i="2"/>
  <c r="B20" i="2"/>
  <c r="F24" i="3"/>
  <c r="F18" i="3"/>
  <c r="F13" i="3"/>
  <c r="E72" i="4"/>
  <c r="E11" i="3" s="1"/>
  <c r="F11" i="3" s="1"/>
  <c r="G134" i="9"/>
  <c r="E19" i="3" s="1"/>
  <c r="F19" i="3" s="1"/>
  <c r="E8" i="12"/>
  <c r="E22" i="3" s="1"/>
  <c r="E19" i="10"/>
  <c r="E20" i="3" s="1"/>
  <c r="F20" i="3" s="1"/>
  <c r="E28" i="13"/>
  <c r="E23" i="3" s="1"/>
  <c r="F23" i="3" s="1"/>
  <c r="E32" i="5"/>
  <c r="E12" i="3" s="1"/>
  <c r="F12" i="3" s="1"/>
  <c r="E12" i="11"/>
  <c r="E21" i="3" s="1"/>
  <c r="F22" i="3"/>
  <c r="F21" i="3"/>
  <c r="E25" i="3" l="1"/>
  <c r="F15" i="3"/>
  <c r="E15" i="3"/>
  <c r="F25" i="3"/>
  <c r="E27" i="3" l="1"/>
  <c r="F27" i="3"/>
</calcChain>
</file>

<file path=xl/sharedStrings.xml><?xml version="1.0" encoding="utf-8"?>
<sst xmlns="http://schemas.openxmlformats.org/spreadsheetml/2006/main" count="910" uniqueCount="483">
  <si>
    <t>Projeto:</t>
  </si>
  <si>
    <t>Cidade:</t>
  </si>
  <si>
    <t>ESTATÍSTICAS GERAIS DA REDE</t>
  </si>
  <si>
    <t>QTDE</t>
  </si>
  <si>
    <t>Comprimento do(s) Anel(is) Óptico(s) (m)</t>
  </si>
  <si>
    <t>Comprimento dos ramais radiais (m)</t>
  </si>
  <si>
    <t>Comprimento Total Cabos Subterrâneos (m)</t>
  </si>
  <si>
    <t>Comprimento Total Cabos Aéreos (m)</t>
  </si>
  <si>
    <t>Comprimento Total da Rede Óptica (m)</t>
  </si>
  <si>
    <t>Número de Instituições</t>
  </si>
  <si>
    <t>Quantidade de Acessos</t>
  </si>
  <si>
    <t>Quantidade de Cordões Ópticos</t>
  </si>
  <si>
    <t>Quantidade de Caixas de Emendas</t>
  </si>
  <si>
    <t>Quantidade de Fusões em Cx. Emenda Óptica</t>
  </si>
  <si>
    <t>Quantidade de Fusões em DIOs</t>
  </si>
  <si>
    <t>Testes de Fibra Óptica com OTDR</t>
  </si>
  <si>
    <t>Quantidade de Bastidores</t>
  </si>
  <si>
    <t>Quantidade de Sub-Bastidores</t>
  </si>
  <si>
    <t>Resumo de sites</t>
  </si>
  <si>
    <t>UEPB</t>
  </si>
  <si>
    <t>Site</t>
  </si>
  <si>
    <t>Fusão em DIO</t>
  </si>
  <si>
    <t>Teste</t>
  </si>
  <si>
    <t>Sub-bastidor</t>
  </si>
  <si>
    <t>Bastidor</t>
  </si>
  <si>
    <t>Cordões ópticos</t>
  </si>
  <si>
    <t>Jumper óptico</t>
  </si>
  <si>
    <t>Cidade / Rede Metropolitana</t>
  </si>
  <si>
    <t>Empresa Contratada</t>
  </si>
  <si>
    <t>Km de rede</t>
  </si>
  <si>
    <t>Número de sites</t>
  </si>
  <si>
    <t>Unidade</t>
  </si>
  <si>
    <t>Valor Unitário em R$</t>
  </si>
  <si>
    <t>UPM (Unidade de Planta de Manutenção)</t>
  </si>
  <si>
    <t>REMP (Remuneração Efetiva para Manutenção Preventiva) - Anual</t>
  </si>
  <si>
    <t>REMP (Remuneração Efetiva para Manutenção Preventiva) - Mensal</t>
  </si>
  <si>
    <t>Valor Global do Contrato (Anual)</t>
  </si>
  <si>
    <t>TABELA TOTALIZADORA DE SERVIÇOS PAGOS POR MEDIÇÃO</t>
  </si>
  <si>
    <t>Localidade:</t>
  </si>
  <si>
    <t>Bilhete de Reparo ou Ordem de Serviço</t>
  </si>
  <si>
    <t>Data</t>
  </si>
  <si>
    <t>VALORES UNITÁRIOS CONSTANTES DO CONTRATO</t>
  </si>
  <si>
    <t>Obras e Serviços de Infra-estrutura:</t>
  </si>
  <si>
    <t xml:space="preserve">UVMs </t>
  </si>
  <si>
    <t>Total             R$</t>
  </si>
  <si>
    <t>Total:</t>
  </si>
  <si>
    <t>Serviços de Construção de Rede Óptica:</t>
  </si>
  <si>
    <t>UVMs</t>
  </si>
  <si>
    <t>Total Geral:</t>
  </si>
  <si>
    <t>Tabela  01 :   Grupo 01 – Canalização Subterrânea - Fornecimento/Instalação</t>
  </si>
  <si>
    <t>5.1 A) Linha de duto de 100 mm encapsulado em concreto – método de abertura de valas</t>
  </si>
  <si>
    <t>UNID.</t>
  </si>
  <si>
    <t>TOTAL</t>
  </si>
  <si>
    <t>Construção de linha com 01 duto</t>
  </si>
  <si>
    <t>m</t>
  </si>
  <si>
    <t>Construção de linha com 02 dutos</t>
  </si>
  <si>
    <t>Construção de linha com 04 dutos</t>
  </si>
  <si>
    <t>5.1 B) Linha de duto de 100 mm envolto em areia – método de abertura de valas</t>
  </si>
  <si>
    <t>5.1 C) Linha de duto de PEAD – método não destrutivo</t>
  </si>
  <si>
    <r>
      <t xml:space="preserve">Construção de linha com 01 duto, 1 x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110 mm</t>
    </r>
  </si>
  <si>
    <r>
      <t xml:space="preserve">Construção de linha com 02 subdutos singelos, 2 x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40 mm</t>
    </r>
  </si>
  <si>
    <r>
      <t xml:space="preserve">Construção de linha com 01 subduto quádruplo, 4 x 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40 mm</t>
    </r>
  </si>
  <si>
    <r>
      <t xml:space="preserve">Construção de linha com 01 subduto sétuplo, 7 x </t>
    </r>
    <r>
      <rPr>
        <sz val="10"/>
        <color indexed="8"/>
        <rFont val="Symbol"/>
        <family val="1"/>
      </rPr>
      <t xml:space="preserve">f </t>
    </r>
    <r>
      <rPr>
        <sz val="10"/>
        <color indexed="8"/>
        <rFont val="Arial"/>
        <family val="2"/>
      </rPr>
      <t>40 mm</t>
    </r>
  </si>
  <si>
    <r>
      <t xml:space="preserve">5.1 D) </t>
    </r>
    <r>
      <rPr>
        <b/>
        <sz val="10"/>
        <rFont val="Arial"/>
        <family val="2"/>
      </rPr>
      <t xml:space="preserve">Linha de duto de PEAD, </t>
    </r>
    <r>
      <rPr>
        <sz val="10"/>
        <rFont val="Symbol"/>
        <family val="1"/>
      </rPr>
      <t>f</t>
    </r>
    <r>
      <rPr>
        <b/>
        <sz val="10"/>
        <rFont val="Arial"/>
        <family val="2"/>
      </rPr>
      <t xml:space="preserve"> 40 mm, encapsulado em concreto – método de abertura de valas – Redes Metropolitanas</t>
    </r>
  </si>
  <si>
    <r>
      <t xml:space="preserve">5.1 E) </t>
    </r>
    <r>
      <rPr>
        <b/>
        <sz val="10"/>
        <rFont val="Arial"/>
        <family val="2"/>
      </rPr>
      <t xml:space="preserve">Linha de duto de PEAD, </t>
    </r>
    <r>
      <rPr>
        <sz val="10"/>
        <rFont val="Symbol"/>
        <family val="1"/>
      </rPr>
      <t>f</t>
    </r>
    <r>
      <rPr>
        <b/>
        <sz val="10"/>
        <rFont val="Arial"/>
        <family val="2"/>
      </rPr>
      <t xml:space="preserve"> 40 mm, envolvido em areia - método de abertura de valas – Redes Metropolitanas</t>
    </r>
  </si>
  <si>
    <r>
      <t xml:space="preserve">5.1 F) Travessias de pontes e viadutos (FG </t>
    </r>
    <r>
      <rPr>
        <sz val="10"/>
        <color indexed="8"/>
        <rFont val="Symbol"/>
        <family val="1"/>
      </rPr>
      <t>f</t>
    </r>
    <r>
      <rPr>
        <b/>
        <sz val="10"/>
        <color indexed="8"/>
        <rFont val="Arial"/>
        <family val="2"/>
      </rPr>
      <t xml:space="preserve"> 100 mm ou PEAD </t>
    </r>
    <r>
      <rPr>
        <sz val="10"/>
        <color indexed="8"/>
        <rFont val="Symbol"/>
        <family val="1"/>
      </rPr>
      <t>f</t>
    </r>
    <r>
      <rPr>
        <b/>
        <sz val="10"/>
        <color indexed="8"/>
        <rFont val="Arial"/>
        <family val="2"/>
      </rPr>
      <t xml:space="preserve"> 110 mm)</t>
    </r>
  </si>
  <si>
    <t>5.1 G) Caixa subterrânea de concreto</t>
  </si>
  <si>
    <t>Construção de caixa subterrânea tipo CS 1</t>
  </si>
  <si>
    <t>un</t>
  </si>
  <si>
    <t>Construção de caixa subterrânea tipo CS 2</t>
  </si>
  <si>
    <t>Construção de caixa subterrânea tipo CS 3</t>
  </si>
  <si>
    <t>Construção de caixa subterrânea tipo CS 4</t>
  </si>
  <si>
    <t>5.1 H) Subida de lateral</t>
  </si>
  <si>
    <t>Subida de lateral</t>
  </si>
  <si>
    <t>pç</t>
  </si>
  <si>
    <t>5.1 I) Base de concreto para armário externo</t>
  </si>
  <si>
    <t>Base de concreto</t>
  </si>
  <si>
    <t>5.1 J) Serviços eventuais (Vide Nota 1, abaixo)</t>
  </si>
  <si>
    <t>Recomposição de pavimentação tipo asfalto ou concreto asfáltico</t>
  </si>
  <si>
    <r>
      <t>m</t>
    </r>
    <r>
      <rPr>
        <vertAlign val="superscript"/>
        <sz val="10"/>
        <rFont val="Arial"/>
        <family val="2"/>
      </rPr>
      <t>3</t>
    </r>
  </si>
  <si>
    <t>Recomposição de pavimentação tipo paralelepípedo</t>
  </si>
  <si>
    <r>
      <t>m</t>
    </r>
    <r>
      <rPr>
        <vertAlign val="superscript"/>
        <sz val="10"/>
        <rFont val="Arial"/>
        <family val="2"/>
      </rPr>
      <t>2</t>
    </r>
  </si>
  <si>
    <t>Recomposição de pavimentação tipo pedra portuguesa ou lajota</t>
  </si>
  <si>
    <t>Recomposição de pavimentação tipo concreto desempenado ou tijolo</t>
  </si>
  <si>
    <t>Recomposição de gramado ou jardim</t>
  </si>
  <si>
    <t>Demolição de passeio</t>
  </si>
  <si>
    <t>Demolição de estruturas de concreto armado</t>
  </si>
  <si>
    <t>Demolição de estruturas de concreto</t>
  </si>
  <si>
    <t>Demolição de estruturas de alvenaria</t>
  </si>
  <si>
    <t>Escavação</t>
  </si>
  <si>
    <t>Adicional por escavação em solo pantanoso</t>
  </si>
  <si>
    <t>Adicional por escavação em solo rochoso</t>
  </si>
  <si>
    <t>Assentamento de dutos ou subdutos</t>
  </si>
  <si>
    <t>Encapsulamento de duto ou subduto com concreto</t>
  </si>
  <si>
    <t>Proteção superior em concreto ou lajota de duto ou subduto</t>
  </si>
  <si>
    <t>Reaterro</t>
  </si>
  <si>
    <t>Construção de pescoço ou nivelamento de tampão</t>
  </si>
  <si>
    <t>Impermeabilização de caixa subterrânea</t>
  </si>
  <si>
    <t>Instalação ou substituição de ferragens de caixa subterrânea</t>
  </si>
  <si>
    <t>cj</t>
  </si>
  <si>
    <t>Desobstrução e reconstituição de um duto ou subduto com cabo</t>
  </si>
  <si>
    <t>Desobstrução e reconstituição de um duto ou subduto sem cabo</t>
  </si>
  <si>
    <t>Adicional por duto desobstruído a partir do segundo duto, com cabo</t>
  </si>
  <si>
    <t>Adicional por duto desobstruído a partir do segundo duto, sem cabo</t>
  </si>
  <si>
    <t>Remoção de entulho</t>
  </si>
  <si>
    <t>Conservação de caixa subterrânea</t>
  </si>
  <si>
    <t>Teste de dutos ou subdutos</t>
  </si>
  <si>
    <t>INFRA G 1 : Canalização Subterrânea - Forn/Inst</t>
  </si>
  <si>
    <t xml:space="preserve">Nota1: Serviços eventuais só poderão ser faturados caso tenham sido previamente autorizados e fornecidos de maneira avulsa, sem nenhuma associação com os serviços contratados. Em caso de dúvida, recomenda-se uma leitura mais cuidadosa do manual, principalmente os capítulos denominados “principais serviços envolvidos”, no iníco de cada grupo de fornecimento, que definem os sub-fornecimentos já considerados nas pontuações de cada Unidade de Planta.      </t>
  </si>
  <si>
    <t xml:space="preserve"> Tabela  02  :  Grupo 02 – Rede Aérea - Fornecimento/Instalação</t>
  </si>
  <si>
    <t>5.2 A) Instalação de postes e contra-postes - Sem fornecimento</t>
  </si>
  <si>
    <t>Poste de madeira de 8 metros e resistência de 200 kgf</t>
  </si>
  <si>
    <t>Pç</t>
  </si>
  <si>
    <t>Poste de madeira de 10 metros e resistência de 200 kgf</t>
  </si>
  <si>
    <t>Poste de concreto de 8 metros e resistência de 100 kgf</t>
  </si>
  <si>
    <t>Poste de concreto de 8 metros e resistência de 200 kgf</t>
  </si>
  <si>
    <t>Poste de concreto de 8 metros e resistência de 300 kgf</t>
  </si>
  <si>
    <t>Poste de concreto de 9 metros e resistência de 300 kgf</t>
  </si>
  <si>
    <t>Poste de concreto de 10 metros e resistência de 200 kgf</t>
  </si>
  <si>
    <t>Poste de concreto de 11 metros e resistência de 300 kgf</t>
  </si>
  <si>
    <t>5.2 B) Retirada de poste e contra-poste</t>
  </si>
  <si>
    <t>Retirada de poste e contra poste</t>
  </si>
  <si>
    <t>5.2 C) Instalação ou retirada de tirantes</t>
  </si>
  <si>
    <t>Instalação de tirante em âncora - Com fornecimento</t>
  </si>
  <si>
    <t>Retirada de tirante em âncora</t>
  </si>
  <si>
    <t>Substituição de tirante com aproveitamento da base em âncora</t>
  </si>
  <si>
    <t>5.2 D) Instalação de ferragens</t>
  </si>
  <si>
    <t>Cruzeta para reserva técnica</t>
  </si>
  <si>
    <t>Alça preformada</t>
  </si>
  <si>
    <t>Suporte p/ abraçadeira BAP 3</t>
  </si>
  <si>
    <t>Abraçadeira BAP 3</t>
  </si>
  <si>
    <t>Olhal M12</t>
  </si>
  <si>
    <t>Parafuso M12 x 35</t>
  </si>
  <si>
    <t>Grampo de suspensão</t>
  </si>
  <si>
    <t>Grampo de ancoragem</t>
  </si>
  <si>
    <t>INFRA G 2 : Rede Aérea - Forn/Inst</t>
  </si>
  <si>
    <t>Tabela 03: Grupo 03 – Infraestrutura Interna - Fornecimento/Instalação</t>
  </si>
  <si>
    <t>5.2 A) Eletrodutos ou Esteiras Metálicas para encaminhamento de cabos - Com fornecimento</t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</si>
  <si>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32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</si>
  <si>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50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</si>
  <si>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75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</si>
  <si>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100 mm ou calha equivalente</t>
    </r>
  </si>
  <si>
    <t>INFRA G 3 : Infraestrutura Interna - Forn/Inst</t>
  </si>
  <si>
    <t xml:space="preserve"> Tabela  04  :  Grupo 04 – Proteção Elétrica - Fornecimento/Instalação</t>
  </si>
  <si>
    <t>5.4 A) Sistema de proteção elétrica - Com fornecimento</t>
  </si>
  <si>
    <t>Instalação de 1 haste</t>
  </si>
  <si>
    <t>Cj</t>
  </si>
  <si>
    <t>Instalação de 2 hastes</t>
  </si>
  <si>
    <t>Instalação de 3 hastes</t>
  </si>
  <si>
    <t>Instalação de 4 hastes</t>
  </si>
  <si>
    <t>Instalação de 1 haste profunda (com 2 hastes)</t>
  </si>
  <si>
    <t>Instalação de 2 hastes profundas (com 2 hastes)</t>
  </si>
  <si>
    <t>Instalação de 3 hastes profundas (com 2 hastes)</t>
  </si>
  <si>
    <t>Instalação de 1 haste profunda (com 3 hastes)</t>
  </si>
  <si>
    <t>Instalação de 2 hastes profundas (com 3 hastes)</t>
  </si>
  <si>
    <t>Instalação de terra adicional</t>
  </si>
  <si>
    <t>Pç.</t>
  </si>
  <si>
    <t>Medir resistência elétrica de terra</t>
  </si>
  <si>
    <t>Pto.</t>
  </si>
  <si>
    <t>INFRA G 4 : Proteção Elétrica - Forn/Inst</t>
  </si>
  <si>
    <t>Tabela 01: Grupo 01 – Cordões Ópticos – Fornecimento/Instalação</t>
  </si>
  <si>
    <t xml:space="preserve">5.3 A) Cordão óptico de manobra - Com fornecimento </t>
  </si>
  <si>
    <t>Instalação de cordão óptico com 2,5 m - SC/PC e SC/PC - duplex</t>
  </si>
  <si>
    <t>Instalação de cordão óptico com 15 m - SC/PC e SC/PC - duplex</t>
  </si>
  <si>
    <r>
      <t xml:space="preserve">Instalação </t>
    </r>
    <r>
      <rPr>
        <sz val="10"/>
        <color indexed="8"/>
        <rFont val="Arial"/>
        <family val="2"/>
      </rPr>
      <t>de cordão óptico com 2,5 m - SC/APC - SC/APC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</si>
  <si>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SC/APC - SC/APC - duplex</t>
    </r>
  </si>
  <si>
    <t>Instalação de cordão óptico com 2,5 m - SC/PC e LC/PC - duplex</t>
  </si>
  <si>
    <t>Instalação de cordão óptico com 15 m - SC/PC e LC/PC - duplex</t>
  </si>
  <si>
    <r>
      <t xml:space="preserve">Instalação </t>
    </r>
    <r>
      <rPr>
        <sz val="10"/>
        <color indexed="8"/>
        <rFont val="Arial"/>
        <family val="2"/>
      </rPr>
      <t>de cordão óptico com 2,5 m - SC/APC e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</si>
  <si>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SC/APC e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</si>
  <si>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2,5 m - LC/PC 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</si>
  <si>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LC/PC  LC/PC - duplex</t>
    </r>
  </si>
  <si>
    <t>5.3 B) Cordão óptico de manobra - Sem fornecimento</t>
  </si>
  <si>
    <r>
      <t xml:space="preserve">Instalação </t>
    </r>
    <r>
      <rPr>
        <sz val="10"/>
        <color indexed="8"/>
        <rFont val="Arial"/>
        <family val="2"/>
      </rPr>
      <t>de Cordão Óptico</t>
    </r>
  </si>
  <si>
    <r>
      <t>5.3 C) Extensão</t>
    </r>
    <r>
      <rPr>
        <b/>
        <sz val="10"/>
        <rFont val="Arial"/>
        <family val="2"/>
      </rPr>
      <t xml:space="preserve"> óptica de terminação (1) - Com fornecimento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</si>
  <si>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SC/PC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</si>
  <si>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SC/APC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</si>
  <si>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LC/PC</t>
    </r>
  </si>
  <si>
    <r>
      <t xml:space="preserve">5.3 D) </t>
    </r>
    <r>
      <rPr>
        <b/>
        <sz val="10"/>
        <rFont val="Arial"/>
        <family val="2"/>
      </rPr>
      <t>Cordão óptico de terminação (1) - Sem fornecimento</t>
    </r>
  </si>
  <si>
    <t>Instalação de cordão óptico de terminação</t>
  </si>
  <si>
    <t>REDE G 1 : Cordões Ópticos - Forn/Inst</t>
  </si>
  <si>
    <t>(1) Equivalente a extensão óptica</t>
  </si>
  <si>
    <t xml:space="preserve"> Tabela  02  :  Grupo 02 – Cabos Ópticos – Instalação COM ou SEM fornecimento</t>
  </si>
  <si>
    <t>2.1) Cabos ópticos aéreos auto-sustentados - Com fornecimento</t>
  </si>
  <si>
    <t>Pontos COM Fornecimento</t>
  </si>
  <si>
    <t>Qtde COM Fornecimento</t>
  </si>
  <si>
    <t>Pontos SEM Fornecimento</t>
  </si>
  <si>
    <t>Qtde SEM Fornecimento</t>
  </si>
  <si>
    <t>Cabo CFOA-SM-AS-80-G-06</t>
  </si>
  <si>
    <t>Cabo CFOA-SM-AS-80-G-12</t>
  </si>
  <si>
    <t>Cabo CFOA-SM-AS-80-G-24</t>
  </si>
  <si>
    <t>Cabo CFOA-SM-AS-80-G-36</t>
  </si>
  <si>
    <t>Cabo CFOA-SM-AS-80-G-48</t>
  </si>
  <si>
    <t>Cabo CFOA-SM-AS-80-G-72</t>
  </si>
  <si>
    <t>Cabo CFOA-SM-AS-80-G-144</t>
  </si>
  <si>
    <t>Cabo CFOA-SM-AS-120-G-06</t>
  </si>
  <si>
    <t>Cabo CFOA-SM-AS-120-G-12</t>
  </si>
  <si>
    <t>Cabo CFOA-SM-AS-120-G-24</t>
  </si>
  <si>
    <t>Cabo CFOA-SM-AS-120-G-36</t>
  </si>
  <si>
    <t>Cabo CFOA-SM-AS-120-G-48</t>
  </si>
  <si>
    <t>Cabo CFOA-SM-AS-120-G-72</t>
  </si>
  <si>
    <t>Cabo CFOA-SM-AS-120-G-144</t>
  </si>
  <si>
    <t>Cabo CFOA-SM-AS-200-G-06</t>
  </si>
  <si>
    <t>Cabo CFOA-SM-AS-200-G-12</t>
  </si>
  <si>
    <t>Cabo CFOA-SM-AS-200-G-24</t>
  </si>
  <si>
    <t>Cabo CFOA-SM-AS-200-G-36</t>
  </si>
  <si>
    <t>Cabo CFOA-SM-AS-200-G-48</t>
  </si>
  <si>
    <t>Cabo CFOA-SM-AS-200-G-72</t>
  </si>
  <si>
    <t>Cabo CFOA-SM-AS-200-G-144</t>
  </si>
  <si>
    <t>Cabo CFOA-SM-AS-80-S-06</t>
  </si>
  <si>
    <t>Cabo CFOA-SM-AS-80-S-12</t>
  </si>
  <si>
    <t>Cabo CFOA-SM-AS-80-S-24</t>
  </si>
  <si>
    <t>Cabo CFOA-SM-AS-80-S-36</t>
  </si>
  <si>
    <t>Cabo CFOA-SM-AS-80-S-48</t>
  </si>
  <si>
    <t>Cabo CFOA-SM-AS-80-S-72</t>
  </si>
  <si>
    <t>Cabo CFOA-SM-AS-80-S-144</t>
  </si>
  <si>
    <t>Cabo CFOA-SM-AS-120-S-06</t>
  </si>
  <si>
    <t>Cabo CFOA-SM-AS-120-S-12</t>
  </si>
  <si>
    <t>Cabo CFOA-SM-AS-120-S-24</t>
  </si>
  <si>
    <t>Cabo CFOA-SM-AS-120-S-36</t>
  </si>
  <si>
    <t>Cabo CFOA-SM-AS-120-S-48</t>
  </si>
  <si>
    <t>Cabo CFOA-SM-AS-120-S-72</t>
  </si>
  <si>
    <t>Cabo CFOA-SM-AS-120-S-144</t>
  </si>
  <si>
    <t>Cabo CFOA-SM-AS-200-S-06</t>
  </si>
  <si>
    <t>Cabo CFOA-SM-AS-200-S-12</t>
  </si>
  <si>
    <t>Cabo CFOA-SM-AS-200-S-24</t>
  </si>
  <si>
    <t>Cabo CFOA-SM-AS-200-S-36</t>
  </si>
  <si>
    <t>Cabo CFOA-SM-AS-200-S-48</t>
  </si>
  <si>
    <t>Cabo CFOA-SM-AS-200-S-72</t>
  </si>
  <si>
    <t>Cabo CFOA-SM-AS-200-S-144</t>
  </si>
  <si>
    <t>2.2) Cabo óptico espinado - Com fornecimento</t>
  </si>
  <si>
    <t>Cabo CFOA-SM-DD-G-06</t>
  </si>
  <si>
    <t>Cabo CFOA-SM-DD-G-12</t>
  </si>
  <si>
    <t>Cabo CFOA-SM-DD-G-24</t>
  </si>
  <si>
    <t>Cabo CFOA-SM-DD-G-36</t>
  </si>
  <si>
    <t>Cabo CFOA-SM-DD-G-48</t>
  </si>
  <si>
    <t>Cabo CFOA-SM-DD-G-72</t>
  </si>
  <si>
    <t>Cabo CFOA-SM-DD-G-144</t>
  </si>
  <si>
    <t>Cabo CFOA-SM-DD-S-06</t>
  </si>
  <si>
    <t>Cabo CFOA-SM-DD-S-12</t>
  </si>
  <si>
    <t>Cabo CFOA-SM-DD-S-24</t>
  </si>
  <si>
    <t>Cabo CFOA-SM-DD-S-36</t>
  </si>
  <si>
    <t>Cabo CFOA-SM-DD-S-48</t>
  </si>
  <si>
    <t>Cabo CFOA-SM-DD-S-72</t>
  </si>
  <si>
    <t>Cabo CFOA-SM-DD-S-144</t>
  </si>
  <si>
    <t>2.3) Segundo cabo óptico espinado - Com fornecimento</t>
  </si>
  <si>
    <t>2.4) Cabos ópticos em canalizações e esteiras - Com fornecimento de cabos</t>
  </si>
  <si>
    <t>Cabo CFOI-SM-MF-06-COG</t>
  </si>
  <si>
    <t>Cabo CFOI-SM-MF-12-COG</t>
  </si>
  <si>
    <t>Cabo CFOI-SM-UB -06-COG</t>
  </si>
  <si>
    <t>Cabo CFOI-SM-UB -12-COG</t>
  </si>
  <si>
    <t>Cabo CFOI-SM-UB-24-COG</t>
  </si>
  <si>
    <t>Cabo CFOI-SM-UB-36-COG</t>
  </si>
  <si>
    <t>Cabo CFOI-SM-UB-48-COG</t>
  </si>
  <si>
    <t>Cabo CFOI-SM-UB-72-COG</t>
  </si>
  <si>
    <t>Cabo CFOI-SM-UB-144-COG</t>
  </si>
  <si>
    <t>Cabo CFOT-SM-EO-02-COG</t>
  </si>
  <si>
    <t>Cabo CFOT-SM-EO-04-COG</t>
  </si>
  <si>
    <t>Cabo CFOT-SM-EO-06-COG</t>
  </si>
  <si>
    <t>Cabo CFOT-SM-EO-08-COG</t>
  </si>
  <si>
    <t>Cabo CFOT-SM-EO-10-COG</t>
  </si>
  <si>
    <t>Cabo CFOT-SM-EO-12-COG</t>
  </si>
  <si>
    <t>Cabo CFOT-SM-UB-06-COG</t>
  </si>
  <si>
    <t>Cabo CFOT-SM-UB-12-COG</t>
  </si>
  <si>
    <t>Cabo CFOT-SM-UB-24-COG</t>
  </si>
  <si>
    <t>Cabo CFOT-SM-UB-36-COG</t>
  </si>
  <si>
    <t>Cabo CFOT-SM-UB-48-COG</t>
  </si>
  <si>
    <t>Cabo CFOT-SM-UB-72-COG</t>
  </si>
  <si>
    <t>Cabo CFOT-SM-UB-144-COG</t>
  </si>
  <si>
    <t>2.5) Serviços e fornecimentos eventuais, em contratos com ou sem fornecimento de cabos, em redes aéreas e subterrâneas</t>
  </si>
  <si>
    <t>Substituição de cordoalha existente</t>
  </si>
  <si>
    <t>Substituição de ferragens de sustentação de cabos</t>
  </si>
  <si>
    <t>Instalação de cordoalha para espinamento de cabo AS em esquinas</t>
  </si>
  <si>
    <t>Espinamento de cabo em cordoalha existente, sem fornecimento de cabo</t>
  </si>
  <si>
    <t>Lançamento de um subduto singelo em duto existente</t>
  </si>
  <si>
    <t>Lançamento de dois subdutos singelos em duto existente</t>
  </si>
  <si>
    <t>Lançamento de três subdutos singelos em duto existente</t>
  </si>
  <si>
    <t>Lançamento de quatro subdutos singelos em duto existente</t>
  </si>
  <si>
    <t>Lançamento de subduto quádruplo em duto existente</t>
  </si>
  <si>
    <t>Retirada de cabo subterrâneo, ou aéreo, de qualquer tipo ou capacidade, com aproveitamento de cabo</t>
  </si>
  <si>
    <t>Retirada de cabo subterrâneo, ou aéreo, de qualquer tipo ou capacidade, sem aproveitamento de cabo</t>
  </si>
  <si>
    <t xml:space="preserve">Repuxamento e readequação de cabos e emendas em redes já construidas e ainda não aceitas, para corrigir danos provocados pela natureza e por terceiros </t>
  </si>
  <si>
    <t>2.6) Serviços e fornecimentos remunerados apenas em contratos de manutenção</t>
  </si>
  <si>
    <t>Remanejamento de cabo para poste novo</t>
  </si>
  <si>
    <t>REDE G 2 : Cabos Ópticos - Forn/Inst</t>
  </si>
  <si>
    <t xml:space="preserve"> Tabela  03  :  Grupo 03 – Cabos Ópticos – Emenda</t>
  </si>
  <si>
    <t>5.5 A) Conjunto para cabo óptico (1) – Com fornecimento</t>
  </si>
  <si>
    <t>Conjunto para cabo de 12 fibras ópticas</t>
  </si>
  <si>
    <t>Conjunto para cabo de 24 fibras ópticas</t>
  </si>
  <si>
    <t>Conjunto para cabo de 36 fibras ópticas</t>
  </si>
  <si>
    <t>Conjunto para cabo de 48 fibras ópticas</t>
  </si>
  <si>
    <t>Conjunto para cabo de 72 fibras ópticas</t>
  </si>
  <si>
    <t>Conjunto para cabo de 96 fibras ópticas</t>
  </si>
  <si>
    <t>Conjunto para cabo de 144 fibras ópticas</t>
  </si>
  <si>
    <t>5.5 B) Instalação de cabo óptico adicional de emenda existente</t>
  </si>
  <si>
    <t>Derivação de 1 cabo óptico</t>
  </si>
  <si>
    <t>Derivação de 2 cabos ópticos</t>
  </si>
  <si>
    <t>5.5 C) Emenda de fibra óptica (fusão)</t>
  </si>
  <si>
    <t>Emenda de fibra óptica</t>
  </si>
  <si>
    <t>REDE G 3 : Cabos Ópticos - Emenda</t>
  </si>
  <si>
    <t>(1) Equivalente a caixa de emenda, tubetes, bandeja para acomodação de fusão e identificação de fibras/grupo</t>
  </si>
  <si>
    <t xml:space="preserve"> Tabela  04 :  Grupo 04 – Cabos Ópticos – Terminação (1)</t>
  </si>
  <si>
    <r>
      <t xml:space="preserve">5.6 A) </t>
    </r>
    <r>
      <rPr>
        <b/>
        <sz val="10"/>
        <rFont val="Arial"/>
        <family val="2"/>
      </rPr>
      <t>Terminação em sub-bastidor</t>
    </r>
  </si>
  <si>
    <t>Terminação de cabo com 06 fibras ópticas</t>
  </si>
  <si>
    <t>Terminação de cabo com 12 fibras ópticas</t>
  </si>
  <si>
    <t>Terminação de cabo com 24 fibras ópticas</t>
  </si>
  <si>
    <t>Terminação de cabo com 36 fibras ópticas</t>
  </si>
  <si>
    <t>Terminação de cabo com 48 fibras ópticas</t>
  </si>
  <si>
    <t>Terminação de cabo com 72 fibras ópticas</t>
  </si>
  <si>
    <t>Terminação de cabo com 144 fibras ópticas</t>
  </si>
  <si>
    <t>REDE G 4 : Cabos Ópticos - Terminação</t>
  </si>
  <si>
    <t>(1) Serviço de preparação/acomodação de cabo em sub-bastidor, com fibras prontas para fusão</t>
  </si>
  <si>
    <t xml:space="preserve"> Tabela  5  :  Grupo 5 – Cabos Ópticos e Multipares – Testes</t>
  </si>
  <si>
    <t>5.7 Teste em cabo óptico</t>
  </si>
  <si>
    <t>Teste em bobina de cabo</t>
  </si>
  <si>
    <t>fibra</t>
  </si>
  <si>
    <t>Teste de fibra óptica com OTDR (1)</t>
  </si>
  <si>
    <t>Teste de fibra óptica com medidor de potência (1)</t>
  </si>
  <si>
    <t>REDE G 5 : Cabos Ópticos - Testes</t>
  </si>
  <si>
    <t>(1) Sempre teste duplo, com medição A-&gt;B e B-&gt;A, sendo avaliado o resultado médio [(A-&gt;B + B-&gt;A) / 2]</t>
  </si>
  <si>
    <t xml:space="preserve"> Tabela  6 :  Grupo 6 – Equipamentos Passivos - Fornecimento/Instalação</t>
  </si>
  <si>
    <t>5.6 Equipamentos para terminação óptica</t>
  </si>
  <si>
    <t>Fornecimento e Instalação de Bastidor de piso, 19”, 16U x 570mm, fechado, porta com chave e visor fumê, tampas laterais e trazeira removíveis, 2 ventiladores, 8 tomadas, 4 guias de cabos, kit porcas gaiola</t>
  </si>
  <si>
    <t>Fornecimento e Instalação de Bastidor de piso, 19”, 24U x 570mm, fechado, porta com chave e visor fumê, tampas laterais e trazeira removíveis, 2 ventiladores, 8 tomadas, 4 guias de cabos, kit porcas gaiola</t>
  </si>
  <si>
    <t>Fornecimento e Instalação de Bastidor de parede, 19”, 08U x 570mm, fechado, porta com chave e visor fumè, tampas laterais removíveis, 2 ventiladores, 4 tomadas, 2 guias de cabos, kit porcas gaiola</t>
  </si>
  <si>
    <t>Fornecimento e Instalação de Bastidor de parede, 19”, 10U x 570mm, fechado, porta com chave e visor fumè, tampas laterais removíveis, 2 ventiladores, 4 tomadas, 2 guias de cabos, kit porcas gaiola</t>
  </si>
  <si>
    <t>Fornecimento e Instalação de Bastidor de parede, 19”, 12U x 570mm, fechado, porta com chave e visor fumè, tampas laterais removíveis, 2 ventiladores, 8 tomadas, 4 guias de cabos, kit porcas gaiola</t>
  </si>
  <si>
    <r>
      <t>Fornecimento e Instalação de Sub-b</t>
    </r>
    <r>
      <rPr>
        <sz val="10"/>
        <rFont val="Arial"/>
        <family val="2"/>
      </rPr>
      <t>astidor de bastidor para 12 terminações</t>
    </r>
  </si>
  <si>
    <r>
      <t>Fornecimento e Instalação de Sub-b</t>
    </r>
    <r>
      <rPr>
        <sz val="10"/>
        <rFont val="Arial"/>
        <family val="2"/>
      </rPr>
      <t>astidor de bastidor para 24 terminações</t>
    </r>
  </si>
  <si>
    <r>
      <t>Fornecimento e Instalação de Sub-b</t>
    </r>
    <r>
      <rPr>
        <sz val="10"/>
        <rFont val="Arial"/>
        <family val="2"/>
      </rPr>
      <t>astidor de bastidor para 36 terminações</t>
    </r>
  </si>
  <si>
    <r>
      <t>Fornecimento e Instalação de Sub-b</t>
    </r>
    <r>
      <rPr>
        <sz val="10"/>
        <rFont val="Arial"/>
        <family val="2"/>
      </rPr>
      <t>astidor de bastidor para 48 terminações</t>
    </r>
  </si>
  <si>
    <r>
      <t>Fornecimento e Inatalação de Sub-b</t>
    </r>
    <r>
      <rPr>
        <sz val="10"/>
        <rFont val="Arial"/>
        <family val="2"/>
      </rPr>
      <t>astidor de bastidor para 72 terminações</t>
    </r>
  </si>
  <si>
    <r>
      <t>Fornecimento e Instalação de Sub-b</t>
    </r>
    <r>
      <rPr>
        <sz val="10"/>
        <rFont val="Arial"/>
        <family val="2"/>
      </rPr>
      <t>astidor de bastidor para 144 terminações</t>
    </r>
  </si>
  <si>
    <t>Fornecimento e Instalação de Bastidor de parede com 12 terminações</t>
  </si>
  <si>
    <t>Fornecimento e Instalação de Bastidor de parede com 24 terminações</t>
  </si>
  <si>
    <t>Fornecimento e Instalação de Bastidor de parede com 36 terminações</t>
  </si>
  <si>
    <t>Fornecimento e Instalação de Régua com 6 adaptadores para conector SC/PC</t>
  </si>
  <si>
    <t>Fornecimento e Instalação de Régua com 6 adaptadores para conector SC/APC</t>
  </si>
  <si>
    <t>Fornecimento e Instalação de Adaptadores para conector SC/PC</t>
  </si>
  <si>
    <t>Fornecimento e Instalação de Adaptadores para conector SC/APC</t>
  </si>
  <si>
    <t>Fornecimento e Instalação de "kit" de entrada e acomodação de novas emendas</t>
  </si>
  <si>
    <t>Instalação de Bastidor de piso, de qualquer tipo, já fornecido</t>
  </si>
  <si>
    <t>Instalação de Bastidor de parede, de qualquer tipo, já fornecido</t>
  </si>
  <si>
    <t>Fornecimento e Instalação de Armário Externo 19”, 15 U</t>
  </si>
  <si>
    <t>REDE G 6 : Equipamentos Passivos - Forn/Inst</t>
  </si>
  <si>
    <t xml:space="preserve"> Tabela  7  :  Grupo 7 – Elaboração e Atualização de Cadastro e MUB</t>
  </si>
  <si>
    <t>5.7 Elaboração e atualização de cadastro</t>
  </si>
  <si>
    <t>Elaboração/atualização de cadastro.</t>
  </si>
  <si>
    <t>folha</t>
  </si>
  <si>
    <t>REDE G 7 : Cadastro</t>
  </si>
  <si>
    <t>Atualizações</t>
  </si>
  <si>
    <t>* Mapa Geral de Rede</t>
  </si>
  <si>
    <t>* Diagrama Unifilar</t>
  </si>
  <si>
    <t>* Diagrama de Fusão e DIO</t>
  </si>
  <si>
    <t>* Diagrama local (específico)</t>
  </si>
  <si>
    <t>UVM (Unidades de Valores Medidos)</t>
  </si>
  <si>
    <t>VPM (Valor Padrão de Manutenção)</t>
  </si>
  <si>
    <t>VM (Valor Medido)</t>
  </si>
  <si>
    <t>STI</t>
  </si>
  <si>
    <t>ESR</t>
  </si>
  <si>
    <t>CCJ</t>
  </si>
  <si>
    <t>NTU</t>
  </si>
  <si>
    <t>HULW</t>
  </si>
  <si>
    <t>SERHMACTH</t>
  </si>
  <si>
    <t>IMEQ</t>
  </si>
  <si>
    <t>AESA</t>
  </si>
  <si>
    <t>SUDEMA</t>
  </si>
  <si>
    <t>EMEPA</t>
  </si>
  <si>
    <t>EMATER</t>
  </si>
  <si>
    <t>LIFESA</t>
  </si>
  <si>
    <t>DETRAN</t>
  </si>
  <si>
    <t>ESPEP</t>
  </si>
  <si>
    <t>CEPM</t>
  </si>
  <si>
    <t>CAGEPA</t>
  </si>
  <si>
    <t>CINEP</t>
  </si>
  <si>
    <t>SUPLAN</t>
  </si>
  <si>
    <t>SECOM</t>
  </si>
  <si>
    <t>SEAP</t>
  </si>
  <si>
    <t>SEDAP</t>
  </si>
  <si>
    <t>SETDE</t>
  </si>
  <si>
    <t>SEPLAG</t>
  </si>
  <si>
    <t>SER</t>
  </si>
  <si>
    <t>PMJP</t>
  </si>
  <si>
    <t>JOÃO PESSOA / PB</t>
  </si>
  <si>
    <t>DER</t>
  </si>
  <si>
    <t xml:space="preserve">Comprimento trecho Santa Rita aéreo (interconexão) </t>
  </si>
  <si>
    <t>Caixas de Emenda</t>
  </si>
  <si>
    <t>Nº de Fusões</t>
  </si>
  <si>
    <t>Quantidade de Acessos (Centro Administrativo do Estado)</t>
  </si>
  <si>
    <t>pontos sem ativos (apenas infraestrutura óptica)</t>
  </si>
  <si>
    <t>ASSEMBLEIA</t>
  </si>
  <si>
    <t>CORPO DE BOMBEIROS</t>
  </si>
  <si>
    <t>INTERPA</t>
  </si>
  <si>
    <t>COOPERAR</t>
  </si>
  <si>
    <t>ESPAÇO CULTURAL</t>
  </si>
  <si>
    <t>TRIBUNAL DE CONTAS</t>
  </si>
  <si>
    <t>PROCASE</t>
  </si>
  <si>
    <t>CODATA SEDE</t>
  </si>
  <si>
    <t>UFPB MANG.</t>
  </si>
  <si>
    <t>SOMA</t>
  </si>
  <si>
    <t>Total</t>
  </si>
  <si>
    <t># Caixas de Emenda</t>
  </si>
  <si>
    <t># Fibras no Cabo</t>
  </si>
  <si>
    <t>Fornecimento e Instalação de Bastidor de piso, 19”, 44U x 570mm, fechado, porta com chave e visor fumê, tampas laterais e traseira removíveis, 4 ventiladores, 16 tomadas, 4 guias de cabos, kit porcas gaiola</t>
  </si>
  <si>
    <t>VPM</t>
  </si>
  <si>
    <t>VM</t>
  </si>
  <si>
    <t>REUM (Remuneração Efetiva para Ultima Milha)</t>
  </si>
  <si>
    <t>VALOR</t>
  </si>
  <si>
    <t>REMC (Remuneração Efetiva para Manutenção Corretiva)¹</t>
  </si>
  <si>
    <t>¹ Provisão a ser usada, se e somente se, houver necessidade de manutenção corretiva</t>
  </si>
  <si>
    <t>PGE</t>
  </si>
  <si>
    <t>DEFESA CIVIL</t>
  </si>
  <si>
    <t>CODATA CPD</t>
  </si>
  <si>
    <t>OK</t>
  </si>
  <si>
    <t xml:space="preserve">Secretaria de Segurança </t>
  </si>
  <si>
    <t>Junta Comercial da Paraíba</t>
  </si>
  <si>
    <t>SEBRAE JP</t>
  </si>
  <si>
    <t>Escola Técnica de Mangabeira</t>
  </si>
  <si>
    <t>Faculdade Internacional da Paraíba - FPB</t>
  </si>
  <si>
    <t>Receita Estadual - GTI</t>
  </si>
  <si>
    <t>EMPREENDER PARAÍBA</t>
  </si>
  <si>
    <t>PROCON PARAÍBA</t>
  </si>
  <si>
    <t>CONTROLADORIA GERAL DO ESTADO DA PARAÍBA - PB</t>
  </si>
  <si>
    <t>Agência Estadual de Vigilância Sanitária</t>
  </si>
  <si>
    <t>TJ de Mangabeira</t>
  </si>
  <si>
    <t>UFPB SANTA RITA</t>
  </si>
  <si>
    <t>CENTRAL DE POLÍCIA</t>
  </si>
  <si>
    <t>SEC. DE SAÚDE</t>
  </si>
  <si>
    <t>IFPB REITORIA</t>
  </si>
  <si>
    <t>SEC. DA MULHER</t>
  </si>
  <si>
    <t>HOSPITAL NAPOLEÃO LAUREANO</t>
  </si>
  <si>
    <t>ACADEPOL</t>
  </si>
  <si>
    <t>HOSPITAL CLEMENTINO FRAGA</t>
  </si>
  <si>
    <t>ESTÁDIO JOSÉ AMÉRICO DE ALMEIDA FILHO - ALMEIDÃO</t>
  </si>
  <si>
    <t>CENTRO DE FORMAÇÃO DOS PROFESSORES PB</t>
  </si>
  <si>
    <t>PBPREV</t>
  </si>
  <si>
    <t>CASA DA CIDADANIA JAGUARIBE</t>
  </si>
  <si>
    <t>CASA DA CIDADANIA TAMBIÁ</t>
  </si>
  <si>
    <t>CASA DA CIDADANIA MANGABEIRA</t>
  </si>
  <si>
    <t>CASA DA CIDADANIA MANAÍRA</t>
  </si>
  <si>
    <t>SEJEL</t>
  </si>
  <si>
    <t>TEATRO SANTA ROSA</t>
  </si>
  <si>
    <t>HOSPITAL DE TRAUMATOLOGIA E ORTOPEDIA  DA PARAÍBA - HTOP</t>
  </si>
  <si>
    <t>CASA DO ARTESÃO/ ARTISTA</t>
  </si>
  <si>
    <t>Penitenciária de Segurança Média - Hitler Catalice - Mangabeira</t>
  </si>
  <si>
    <t>Penitenciária Desembargador Flósculo da Nóbrega</t>
  </si>
  <si>
    <t>TV Assembleia PB</t>
  </si>
  <si>
    <t>Manicômio Judiciário - Instituto de Psiquiatria Forense</t>
  </si>
  <si>
    <t>Casa da Cidadania - Santa Rita</t>
  </si>
  <si>
    <t>Casa da Cidadania - Cabedelo</t>
  </si>
  <si>
    <t>Vice Governadoria</t>
  </si>
  <si>
    <t>Vila Olímpica</t>
  </si>
  <si>
    <t>PENITENCIÁRIA SEG. MÁXIMA DR. ROMEU G. ABRANTES</t>
  </si>
  <si>
    <t>CENTRO DE REEDUCAÇÃO FEMININO MARIA JÚLIA MARANHÃO</t>
  </si>
  <si>
    <t>PB GÁS</t>
  </si>
  <si>
    <t>PATRULHA MARIA DA PENHA</t>
  </si>
  <si>
    <t>IPHAEP</t>
  </si>
  <si>
    <t>PARQUE PARAHYBA</t>
  </si>
  <si>
    <t>DEFENSORIA PÚBLICA FORUM CÍVEL</t>
  </si>
  <si>
    <t>FUNDAÇÃO CASA JOSÉ AMÉRICO</t>
  </si>
  <si>
    <t>IPC Instituto de Polícia Científica-Perícia</t>
  </si>
  <si>
    <t>SECRETARIA DA MULHER</t>
  </si>
  <si>
    <t>COMANDO  GERAL PM</t>
  </si>
  <si>
    <t>PENITENCIÁRIA SILVIO PORTO</t>
  </si>
  <si>
    <t>Procon PB</t>
  </si>
  <si>
    <t>IFPB CAMPUS I</t>
  </si>
  <si>
    <t>IFPB CABEDELO</t>
  </si>
  <si>
    <t>IFPB TRINCHEIRAS</t>
  </si>
  <si>
    <t>PALÁCIO DO GOVERNO</t>
  </si>
  <si>
    <t>CENTRO DE CONVENÇÕES</t>
  </si>
  <si>
    <t>PORTO DE CABEDELO</t>
  </si>
  <si>
    <t>SEC. EDUCAÇÃO</t>
  </si>
  <si>
    <t>SEC. ADMINISTRAÇÃO</t>
  </si>
  <si>
    <t>SEC. FINANÇAS</t>
  </si>
  <si>
    <t>RESTAURANTE DO SERVIDOR</t>
  </si>
  <si>
    <t>VICE GOVERNADORIA</t>
  </si>
  <si>
    <t>HOSPITAL ARLINDA MARQUES</t>
  </si>
  <si>
    <t>HOSPITAL DE TRAUMA</t>
  </si>
  <si>
    <t>ESTAÇÃO CIÊNCIA</t>
  </si>
  <si>
    <t>GRANJA DO GOVERNADOR</t>
  </si>
  <si>
    <t>Obs: CGE não contabilizado - Compartilhando o ativo da PGE. (Mesmo endereço).</t>
  </si>
  <si>
    <t>REPAD</t>
  </si>
  <si>
    <t>João Pessoa - PB /REPAD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</si>
</sst>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"/>
    <numFmt numFmtId="166" formatCode="m/d/yyyy"/>
    <numFmt numFmtId="167" formatCode="#,##0.000"/>
    <numFmt numFmtId="168" formatCode="_-* #,##0_-;\-* #,##0_-;_-* &quot;-&quot;??_-;_-@_-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Symbol"/>
      <family val="1"/>
    </font>
    <font>
      <sz val="10"/>
      <name val="Symbol"/>
      <family val="1"/>
    </font>
    <font>
      <vertAlign val="superscript"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00"/>
        <bgColor indexed="26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31">
    <xf numFmtId="0" fontId="0" fillId="0" borderId="0" xfId="0"/>
    <xf numFmtId="0" fontId="0" fillId="2" borderId="0" xfId="0" applyFill="1" applyAlignment="1" applyProtection="1">
      <alignment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4" fillId="2" borderId="0" xfId="0" applyFont="1" applyFill="1" applyAlignment="1" applyProtection="1"/>
    <xf numFmtId="0" fontId="1" fillId="2" borderId="0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0" fillId="2" borderId="0" xfId="0" applyFill="1" applyAlignment="1" applyProtection="1"/>
    <xf numFmtId="0" fontId="0" fillId="3" borderId="2" xfId="0" applyFont="1" applyFill="1" applyBorder="1" applyAlignment="1" applyProtection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 applyAlignment="1" applyProtection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left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1" fillId="3" borderId="5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top"/>
      <protection locked="0"/>
    </xf>
    <xf numFmtId="2" fontId="1" fillId="3" borderId="2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3" fontId="1" fillId="2" borderId="0" xfId="0" applyNumberFormat="1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4" fontId="0" fillId="2" borderId="0" xfId="0" applyNumberFormat="1" applyFill="1" applyProtection="1"/>
    <xf numFmtId="0" fontId="0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</xf>
    <xf numFmtId="0" fontId="0" fillId="3" borderId="3" xfId="0" applyFont="1" applyFill="1" applyBorder="1" applyAlignment="1" applyProtection="1">
      <alignment horizontal="center" wrapText="1"/>
    </xf>
    <xf numFmtId="0" fontId="0" fillId="2" borderId="5" xfId="0" applyFill="1" applyBorder="1" applyProtection="1"/>
    <xf numFmtId="0" fontId="0" fillId="2" borderId="6" xfId="0" applyFill="1" applyBorder="1" applyProtection="1"/>
    <xf numFmtId="0" fontId="6" fillId="3" borderId="8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horizontal="center" vertical="center"/>
    </xf>
    <xf numFmtId="4" fontId="0" fillId="2" borderId="0" xfId="0" applyNumberFormat="1" applyFill="1" applyBorder="1" applyProtection="1"/>
    <xf numFmtId="0" fontId="6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top" wrapText="1"/>
    </xf>
    <xf numFmtId="0" fontId="0" fillId="3" borderId="2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 vertical="center"/>
    </xf>
    <xf numFmtId="4" fontId="0" fillId="2" borderId="0" xfId="0" applyNumberForma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wrapText="1"/>
    </xf>
    <xf numFmtId="4" fontId="1" fillId="2" borderId="0" xfId="0" applyNumberFormat="1" applyFont="1" applyFill="1" applyBorder="1" applyAlignment="1" applyProtection="1">
      <alignment horizontal="justify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ont="1" applyFill="1" applyBorder="1"/>
    <xf numFmtId="3" fontId="0" fillId="2" borderId="2" xfId="0" applyNumberFormat="1" applyFill="1" applyBorder="1" applyAlignment="1" applyProtection="1">
      <alignment horizontal="center"/>
      <protection locked="0"/>
    </xf>
    <xf numFmtId="4" fontId="0" fillId="2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Border="1"/>
    <xf numFmtId="0" fontId="1" fillId="2" borderId="0" xfId="0" applyFont="1" applyFill="1" applyAlignment="1" applyProtection="1">
      <alignment horizontal="left"/>
    </xf>
    <xf numFmtId="0" fontId="1" fillId="3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wrapText="1"/>
    </xf>
    <xf numFmtId="0" fontId="0" fillId="3" borderId="2" xfId="0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0" fillId="2" borderId="0" xfId="0" applyNumberFormat="1" applyFill="1" applyBorder="1" applyProtection="1"/>
    <xf numFmtId="0" fontId="1" fillId="3" borderId="2" xfId="0" applyFont="1" applyFill="1" applyBorder="1" applyAlignment="1" applyProtection="1">
      <alignment vertical="center"/>
    </xf>
    <xf numFmtId="0" fontId="0" fillId="3" borderId="2" xfId="0" applyFont="1" applyFill="1" applyBorder="1" applyProtection="1"/>
    <xf numFmtId="0" fontId="0" fillId="3" borderId="2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vertical="top" wrapText="1"/>
    </xf>
    <xf numFmtId="0" fontId="7" fillId="3" borderId="2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justify" wrapText="1"/>
    </xf>
    <xf numFmtId="0" fontId="0" fillId="2" borderId="0" xfId="0" applyFont="1" applyFill="1" applyBorder="1" applyAlignment="1">
      <alignment horizontal="justify" wrapText="1"/>
    </xf>
    <xf numFmtId="3" fontId="0" fillId="2" borderId="0" xfId="0" applyNumberFormat="1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6" fillId="3" borderId="2" xfId="0" applyNumberFormat="1" applyFont="1" applyFill="1" applyBorder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vertical="top" wrapText="1"/>
    </xf>
    <xf numFmtId="3" fontId="0" fillId="3" borderId="2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3" fontId="0" fillId="2" borderId="0" xfId="0" applyNumberFormat="1" applyFill="1" applyAlignment="1" applyProtection="1">
      <alignment wrapText="1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wrapText="1"/>
    </xf>
    <xf numFmtId="0" fontId="5" fillId="3" borderId="10" xfId="0" applyFont="1" applyFill="1" applyBorder="1" applyAlignment="1">
      <alignment horizontal="left" vertical="center" wrapText="1"/>
    </xf>
    <xf numFmtId="167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 wrapText="1"/>
    </xf>
    <xf numFmtId="168" fontId="0" fillId="2" borderId="10" xfId="3" applyNumberFormat="1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horizontal="center" wrapText="1"/>
    </xf>
    <xf numFmtId="0" fontId="14" fillId="2" borderId="10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168" fontId="1" fillId="2" borderId="0" xfId="0" applyNumberFormat="1" applyFont="1" applyFill="1" applyBorder="1" applyAlignment="1" applyProtection="1">
      <alignment wrapText="1"/>
    </xf>
    <xf numFmtId="0" fontId="11" fillId="4" borderId="10" xfId="0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 applyProtection="1">
      <alignment horizontal="left" vertical="center" wrapText="1"/>
    </xf>
    <xf numFmtId="164" fontId="0" fillId="2" borderId="2" xfId="2" applyFont="1" applyFill="1" applyBorder="1" applyAlignment="1">
      <alignment horizontal="center" vertical="center"/>
    </xf>
    <xf numFmtId="164" fontId="0" fillId="2" borderId="2" xfId="2" applyFont="1" applyFill="1" applyBorder="1" applyAlignment="1">
      <alignment horizontal="right" vertical="center"/>
    </xf>
    <xf numFmtId="164" fontId="0" fillId="3" borderId="2" xfId="2" applyFont="1" applyFill="1" applyBorder="1" applyAlignment="1">
      <alignment horizontal="center" vertical="top" wrapText="1"/>
    </xf>
    <xf numFmtId="164" fontId="0" fillId="3" borderId="2" xfId="2" applyFont="1" applyFill="1" applyBorder="1" applyAlignment="1">
      <alignment horizontal="center" vertical="center"/>
    </xf>
    <xf numFmtId="164" fontId="7" fillId="3" borderId="2" xfId="2" applyFont="1" applyFill="1" applyBorder="1" applyAlignment="1">
      <alignment horizontal="center" wrapText="1"/>
    </xf>
    <xf numFmtId="164" fontId="0" fillId="3" borderId="2" xfId="2" applyFont="1" applyFill="1" applyBorder="1" applyAlignment="1">
      <alignment horizontal="center" wrapText="1"/>
    </xf>
    <xf numFmtId="164" fontId="0" fillId="3" borderId="5" xfId="2" applyFont="1" applyFill="1" applyBorder="1" applyAlignment="1">
      <alignment horizontal="center" wrapText="1"/>
    </xf>
    <xf numFmtId="164" fontId="7" fillId="3" borderId="5" xfId="2" applyFont="1" applyFill="1" applyBorder="1" applyAlignment="1">
      <alignment horizontal="center" vertical="top" wrapText="1"/>
    </xf>
    <xf numFmtId="164" fontId="7" fillId="3" borderId="5" xfId="2" applyFont="1" applyFill="1" applyBorder="1" applyAlignment="1">
      <alignment horizontal="center" wrapText="1"/>
    </xf>
    <xf numFmtId="164" fontId="12" fillId="3" borderId="5" xfId="2" applyFont="1" applyFill="1" applyBorder="1" applyAlignment="1">
      <alignment horizontal="center" wrapText="1"/>
    </xf>
    <xf numFmtId="164" fontId="0" fillId="3" borderId="5" xfId="2" applyFont="1" applyFill="1" applyBorder="1" applyAlignment="1">
      <alignment horizontal="center" vertical="center" wrapText="1"/>
    </xf>
    <xf numFmtId="164" fontId="0" fillId="3" borderId="5" xfId="2" applyFont="1" applyFill="1" applyBorder="1" applyAlignment="1">
      <alignment horizontal="center"/>
    </xf>
    <xf numFmtId="164" fontId="1" fillId="3" borderId="2" xfId="2" applyFont="1" applyFill="1" applyBorder="1" applyAlignment="1">
      <alignment vertical="center"/>
    </xf>
    <xf numFmtId="164" fontId="0" fillId="3" borderId="2" xfId="2" applyFont="1" applyFill="1" applyBorder="1"/>
    <xf numFmtId="164" fontId="1" fillId="3" borderId="2" xfId="2" applyFont="1" applyFill="1" applyBorder="1"/>
    <xf numFmtId="164" fontId="7" fillId="3" borderId="2" xfId="2" applyFont="1" applyFill="1" applyBorder="1" applyAlignment="1" applyProtection="1">
      <alignment horizontal="center" vertical="top" wrapText="1"/>
    </xf>
    <xf numFmtId="164" fontId="0" fillId="3" borderId="2" xfId="2" applyFont="1" applyFill="1" applyBorder="1" applyProtection="1"/>
    <xf numFmtId="164" fontId="1" fillId="3" borderId="2" xfId="2" applyFont="1" applyFill="1" applyBorder="1" applyProtection="1"/>
    <xf numFmtId="164" fontId="0" fillId="3" borderId="2" xfId="2" applyFont="1" applyFill="1" applyBorder="1" applyAlignment="1" applyProtection="1">
      <alignment horizontal="center"/>
    </xf>
    <xf numFmtId="164" fontId="0" fillId="3" borderId="2" xfId="2" applyFont="1" applyFill="1" applyBorder="1" applyAlignment="1" applyProtection="1">
      <alignment horizontal="center" vertical="center"/>
    </xf>
    <xf numFmtId="164" fontId="0" fillId="3" borderId="2" xfId="2" applyFont="1" applyFill="1" applyBorder="1" applyAlignment="1">
      <alignment horizontal="center"/>
    </xf>
    <xf numFmtId="164" fontId="7" fillId="3" borderId="2" xfId="2" applyFont="1" applyFill="1" applyBorder="1" applyAlignment="1" applyProtection="1">
      <alignment horizontal="center" wrapText="1"/>
    </xf>
    <xf numFmtId="164" fontId="7" fillId="3" borderId="3" xfId="2" applyFont="1" applyFill="1" applyBorder="1" applyAlignment="1" applyProtection="1">
      <alignment horizontal="center" wrapText="1"/>
    </xf>
    <xf numFmtId="164" fontId="0" fillId="3" borderId="3" xfId="2" applyFont="1" applyFill="1" applyBorder="1" applyProtection="1"/>
    <xf numFmtId="164" fontId="7" fillId="3" borderId="2" xfId="2" applyFont="1" applyFill="1" applyBorder="1" applyAlignment="1" applyProtection="1">
      <alignment wrapText="1"/>
    </xf>
    <xf numFmtId="164" fontId="0" fillId="3" borderId="2" xfId="2" applyFont="1" applyFill="1" applyBorder="1" applyAlignment="1" applyProtection="1">
      <alignment horizontal="center" vertical="top" wrapText="1"/>
    </xf>
    <xf numFmtId="164" fontId="0" fillId="2" borderId="0" xfId="2" applyFont="1" applyFill="1" applyBorder="1" applyProtection="1"/>
    <xf numFmtId="164" fontId="1" fillId="2" borderId="0" xfId="2" applyFont="1" applyFill="1" applyProtection="1"/>
    <xf numFmtId="0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</xf>
    <xf numFmtId="3" fontId="0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3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left" wrapText="1"/>
    </xf>
    <xf numFmtId="0" fontId="0" fillId="3" borderId="2" xfId="0" applyFont="1" applyFill="1" applyBorder="1" applyAlignment="1" applyProtection="1">
      <alignment horizontal="left" vertical="center" wrapText="1"/>
    </xf>
    <xf numFmtId="0" fontId="0" fillId="3" borderId="10" xfId="0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top"/>
      <protection locked="0"/>
    </xf>
    <xf numFmtId="166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/>
    </xf>
    <xf numFmtId="0" fontId="0" fillId="2" borderId="9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3" fontId="1" fillId="3" borderId="2" xfId="0" applyNumberFormat="1" applyFont="1" applyFill="1" applyBorder="1" applyAlignment="1">
      <alignment horizontal="left"/>
    </xf>
  </cellXfs>
  <cellStyles count="4">
    <cellStyle name="Moeda" xfId="2" builtinId="4"/>
    <cellStyle name="Normal" xfId="0" builtinId="0"/>
    <cellStyle name="Normal 2" xfId="1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523875</xdr:colOff>
      <xdr:row>3</xdr:row>
      <xdr:rowOff>123825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2286000" cy="5810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38100</xdr:colOff>
      <xdr:row>0</xdr:row>
      <xdr:rowOff>28575</xdr:rowOff>
    </xdr:from>
    <xdr:to>
      <xdr:col>2</xdr:col>
      <xdr:colOff>523875</xdr:colOff>
      <xdr:row>3</xdr:row>
      <xdr:rowOff>123825</xdr:rowOff>
    </xdr:to>
    <xdr:pic>
      <xdr:nvPicPr>
        <xdr:cNvPr id="10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2286000" cy="5810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781050</xdr:colOff>
      <xdr:row>0</xdr:row>
      <xdr:rowOff>28575</xdr:rowOff>
    </xdr:from>
    <xdr:to>
      <xdr:col>14</xdr:col>
      <xdr:colOff>885825</xdr:colOff>
      <xdr:row>4</xdr:row>
      <xdr:rowOff>57150</xdr:rowOff>
    </xdr:to>
    <xdr:pic>
      <xdr:nvPicPr>
        <xdr:cNvPr id="10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43900" y="28575"/>
          <a:ext cx="3886200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57"/>
  <sheetViews>
    <sheetView topLeftCell="A22" zoomScaleNormal="100" workbookViewId="0">
      <pane xSplit="1" topLeftCell="B1" activePane="topRight" state="frozen"/>
      <selection activeCell="A13" sqref="A13"/>
      <selection pane="topRight" activeCell="J14" sqref="J14"/>
    </sheetView>
  </sheetViews>
  <sheetFormatPr defaultRowHeight="12.75" x14ac:dyDescent="0.2"/>
  <cols>
    <col min="1" max="1" width="22" style="1" bestFit="1" customWidth="1"/>
    <col min="2" max="2" width="7.140625" style="1" customWidth="1"/>
    <col min="3" max="3" width="6.5703125" style="1" customWidth="1"/>
    <col min="4" max="4" width="4" style="1" bestFit="1" customWidth="1"/>
    <col min="5" max="5" width="6.42578125" style="1" customWidth="1"/>
    <col min="6" max="6" width="4" style="1" bestFit="1" customWidth="1"/>
    <col min="7" max="7" width="3.85546875" style="1" bestFit="1" customWidth="1"/>
    <col min="8" max="8" width="7.7109375" style="181" bestFit="1" customWidth="1"/>
    <col min="9" max="9" width="10.7109375" style="1" customWidth="1"/>
    <col min="10" max="10" width="8.140625" style="1" customWidth="1"/>
    <col min="11" max="11" width="7.5703125" style="1" bestFit="1" customWidth="1"/>
    <col min="12" max="12" width="9.42578125" style="1" customWidth="1"/>
    <col min="13" max="13" width="12.28515625" style="1" customWidth="1"/>
    <col min="14" max="14" width="10.42578125" style="1" bestFit="1" customWidth="1"/>
    <col min="15" max="15" width="6" style="1" bestFit="1" customWidth="1"/>
    <col min="16" max="16" width="8.85546875" style="1" bestFit="1" customWidth="1"/>
    <col min="17" max="17" width="7.42578125" style="1" bestFit="1" customWidth="1"/>
    <col min="18" max="18" width="6.28515625" style="1" bestFit="1" customWidth="1"/>
    <col min="19" max="19" width="7.5703125" style="1" bestFit="1" customWidth="1"/>
    <col min="20" max="20" width="6.140625" style="1" bestFit="1" customWidth="1"/>
    <col min="21" max="21" width="8.5703125" style="1" bestFit="1" customWidth="1"/>
    <col min="22" max="22" width="11.140625" style="1" bestFit="1" customWidth="1"/>
    <col min="23" max="23" width="9.42578125" style="1" customWidth="1"/>
    <col min="24" max="24" width="7.140625" style="1" bestFit="1" customWidth="1"/>
    <col min="25" max="25" width="6.28515625" style="1" bestFit="1" customWidth="1"/>
    <col min="26" max="26" width="8.7109375" style="1" bestFit="1" customWidth="1"/>
    <col min="27" max="27" width="6.5703125" style="1" bestFit="1" customWidth="1"/>
    <col min="28" max="28" width="8.5703125" style="1" bestFit="1" customWidth="1"/>
    <col min="29" max="29" width="8.7109375" style="1" bestFit="1" customWidth="1"/>
    <col min="30" max="30" width="11.28515625" style="1" bestFit="1" customWidth="1"/>
    <col min="31" max="31" width="7.7109375" style="1" bestFit="1" customWidth="1"/>
    <col min="32" max="32" width="6" style="1" bestFit="1" customWidth="1"/>
    <col min="33" max="33" width="7.28515625" style="1" bestFit="1" customWidth="1"/>
    <col min="34" max="34" width="7" style="1" bestFit="1" customWidth="1"/>
    <col min="35" max="35" width="5.85546875" style="1" customWidth="1"/>
    <col min="36" max="36" width="18.140625" style="1" bestFit="1" customWidth="1"/>
    <col min="37" max="37" width="8.5703125" style="1" bestFit="1" customWidth="1"/>
    <col min="38" max="38" width="10.42578125" style="1" bestFit="1" customWidth="1"/>
    <col min="39" max="39" width="4.7109375" style="1" bestFit="1" customWidth="1"/>
    <col min="40" max="40" width="14.7109375" style="1" bestFit="1" customWidth="1"/>
    <col min="41" max="41" width="12" style="1" bestFit="1" customWidth="1"/>
    <col min="42" max="42" width="13.140625" style="1" bestFit="1" customWidth="1"/>
    <col min="43" max="43" width="11.85546875" style="1" customWidth="1"/>
    <col min="44" max="44" width="9.140625" style="1" customWidth="1"/>
    <col min="45" max="45" width="9.85546875" style="1" bestFit="1" customWidth="1"/>
    <col min="46" max="46" width="14.7109375" style="1" bestFit="1" customWidth="1"/>
    <col min="47" max="47" width="9.140625" style="1"/>
    <col min="48" max="48" width="13.140625" style="1" bestFit="1" customWidth="1"/>
    <col min="49" max="49" width="23" style="1" bestFit="1" customWidth="1"/>
    <col min="50" max="50" width="10.42578125" style="1" customWidth="1"/>
    <col min="51" max="51" width="7.28515625" style="1" bestFit="1" customWidth="1"/>
    <col min="52" max="52" width="9.5703125" style="1" bestFit="1" customWidth="1"/>
    <col min="53" max="53" width="4" style="1" bestFit="1" customWidth="1"/>
    <col min="54" max="54" width="9.85546875" style="1" customWidth="1"/>
    <col min="55" max="55" width="10" style="1" bestFit="1" customWidth="1"/>
    <col min="56" max="56" width="8.42578125" style="1" bestFit="1" customWidth="1"/>
    <col min="57" max="57" width="7.42578125" style="1" customWidth="1"/>
    <col min="58" max="16384" width="9.140625" style="1"/>
  </cols>
  <sheetData>
    <row r="1" spans="1:9" s="2" customFormat="1" x14ac:dyDescent="0.2">
      <c r="H1" s="189"/>
    </row>
    <row r="3" spans="1:9" x14ac:dyDescent="0.2">
      <c r="A3" s="3"/>
      <c r="B3" s="3"/>
      <c r="C3" s="3"/>
      <c r="D3" s="3"/>
      <c r="E3" s="3"/>
      <c r="F3" s="3"/>
    </row>
    <row r="4" spans="1:9" x14ac:dyDescent="0.2">
      <c r="A4" s="3"/>
      <c r="B4" s="3"/>
      <c r="C4" s="3"/>
      <c r="D4" s="3"/>
      <c r="E4" s="3"/>
      <c r="F4" s="3"/>
    </row>
    <row r="5" spans="1:9" x14ac:dyDescent="0.2">
      <c r="A5" s="3"/>
      <c r="B5" s="3"/>
      <c r="C5" s="3"/>
      <c r="D5" s="3"/>
      <c r="E5" s="3"/>
      <c r="F5" s="3"/>
    </row>
    <row r="6" spans="1:9" ht="12.75" customHeight="1" x14ac:dyDescent="0.2">
      <c r="A6" s="3"/>
      <c r="B6" s="3"/>
      <c r="C6" s="3"/>
      <c r="D6" s="3"/>
      <c r="E6" s="3"/>
      <c r="F6" s="3"/>
    </row>
    <row r="7" spans="1:9" ht="12.75" customHeight="1" x14ac:dyDescent="0.2">
      <c r="A7" s="3"/>
      <c r="B7" s="3"/>
      <c r="C7" s="3"/>
      <c r="D7" s="3"/>
      <c r="E7" s="3"/>
      <c r="F7" s="3"/>
    </row>
    <row r="8" spans="1:9" ht="13.5" customHeight="1" x14ac:dyDescent="0.2">
      <c r="A8" s="3"/>
      <c r="B8" s="3"/>
      <c r="C8" s="3"/>
      <c r="D8" s="3"/>
      <c r="E8" s="3"/>
      <c r="F8" s="3"/>
    </row>
    <row r="9" spans="1:9" x14ac:dyDescent="0.2">
      <c r="A9" s="3"/>
      <c r="B9" s="3"/>
      <c r="C9" s="3"/>
      <c r="D9" s="3"/>
      <c r="E9" s="3"/>
      <c r="F9" s="3"/>
    </row>
    <row r="10" spans="1:9" s="3" customFormat="1" ht="17.100000000000001" customHeight="1" x14ac:dyDescent="0.3">
      <c r="A10" s="198" t="s">
        <v>0</v>
      </c>
      <c r="B10" s="198"/>
      <c r="C10" s="199" t="s">
        <v>481</v>
      </c>
      <c r="D10" s="199"/>
      <c r="E10" s="199"/>
      <c r="F10" s="199"/>
      <c r="G10" s="199"/>
      <c r="H10" s="199"/>
    </row>
    <row r="12" spans="1:9" ht="18" customHeight="1" x14ac:dyDescent="0.3">
      <c r="A12" s="198" t="s">
        <v>1</v>
      </c>
      <c r="B12" s="198"/>
      <c r="C12" s="199" t="s">
        <v>383</v>
      </c>
      <c r="D12" s="199"/>
      <c r="E12" s="199"/>
      <c r="F12" s="199"/>
      <c r="G12" s="199"/>
      <c r="H12" s="199"/>
    </row>
    <row r="16" spans="1:9" ht="15" customHeight="1" x14ac:dyDescent="0.2">
      <c r="A16" s="200" t="s">
        <v>2</v>
      </c>
      <c r="B16" s="200"/>
      <c r="C16" s="200"/>
      <c r="D16" s="200"/>
      <c r="E16" s="200"/>
      <c r="F16" s="200"/>
      <c r="G16" s="200"/>
      <c r="H16" s="182" t="s">
        <v>3</v>
      </c>
      <c r="I16" s="4"/>
    </row>
    <row r="17" spans="1:17" ht="12" customHeight="1" x14ac:dyDescent="0.2">
      <c r="A17" s="194" t="s">
        <v>4</v>
      </c>
      <c r="B17" s="194"/>
      <c r="C17" s="194"/>
      <c r="D17" s="194"/>
      <c r="E17" s="194"/>
      <c r="F17" s="194"/>
      <c r="G17" s="194"/>
      <c r="H17" s="143">
        <v>50877</v>
      </c>
    </row>
    <row r="18" spans="1:17" ht="12" customHeight="1" x14ac:dyDescent="0.2">
      <c r="A18" s="194" t="s">
        <v>5</v>
      </c>
      <c r="B18" s="194"/>
      <c r="C18" s="194"/>
      <c r="D18" s="194"/>
      <c r="E18" s="194"/>
      <c r="F18" s="194"/>
      <c r="G18" s="194"/>
      <c r="H18" s="143">
        <v>46599</v>
      </c>
      <c r="K18" s="193"/>
      <c r="L18" s="193"/>
      <c r="M18" s="193"/>
    </row>
    <row r="19" spans="1:17" ht="12" customHeight="1" x14ac:dyDescent="0.2">
      <c r="A19" s="194" t="s">
        <v>385</v>
      </c>
      <c r="B19" s="194"/>
      <c r="C19" s="194"/>
      <c r="D19" s="194"/>
      <c r="E19" s="194"/>
      <c r="F19" s="194"/>
      <c r="G19" s="194"/>
      <c r="H19" s="143">
        <f>SUM(21021+29535)</f>
        <v>50556</v>
      </c>
      <c r="K19" s="126"/>
    </row>
    <row r="20" spans="1:17" ht="12" customHeight="1" x14ac:dyDescent="0.2">
      <c r="A20" s="145"/>
      <c r="B20" s="145"/>
      <c r="C20" s="145"/>
      <c r="D20" s="145"/>
      <c r="E20" s="145"/>
      <c r="F20" s="145"/>
      <c r="G20" s="145"/>
      <c r="H20" s="143"/>
    </row>
    <row r="21" spans="1:17" ht="12" customHeight="1" x14ac:dyDescent="0.2">
      <c r="A21" s="194" t="s">
        <v>6</v>
      </c>
      <c r="B21" s="194"/>
      <c r="C21" s="194"/>
      <c r="D21" s="194"/>
      <c r="E21" s="194"/>
      <c r="F21" s="194"/>
      <c r="G21" s="194"/>
      <c r="H21" s="144">
        <v>105275</v>
      </c>
    </row>
    <row r="22" spans="1:17" ht="12" customHeight="1" x14ac:dyDescent="0.2">
      <c r="A22" s="197" t="s">
        <v>7</v>
      </c>
      <c r="B22" s="197"/>
      <c r="C22" s="197"/>
      <c r="D22" s="197"/>
      <c r="E22" s="197"/>
      <c r="F22" s="197"/>
      <c r="G22" s="197"/>
      <c r="H22" s="177">
        <f>SUM(H17:H19)</f>
        <v>148032</v>
      </c>
      <c r="I22" s="126"/>
    </row>
    <row r="23" spans="1:17" ht="12" customHeight="1" x14ac:dyDescent="0.2">
      <c r="A23" s="195" t="s">
        <v>8</v>
      </c>
      <c r="B23" s="195"/>
      <c r="C23" s="195"/>
      <c r="D23" s="195"/>
      <c r="E23" s="195"/>
      <c r="F23" s="195"/>
      <c r="G23" s="195"/>
      <c r="H23" s="178">
        <f>H22+H21</f>
        <v>253307</v>
      </c>
    </row>
    <row r="24" spans="1:17" ht="12" customHeight="1" x14ac:dyDescent="0.2">
      <c r="A24" s="175"/>
      <c r="B24" s="175"/>
      <c r="C24" s="175"/>
      <c r="D24" s="175"/>
      <c r="E24" s="175"/>
      <c r="F24" s="175"/>
      <c r="G24" s="175"/>
      <c r="H24" s="176"/>
    </row>
    <row r="25" spans="1:17" ht="12" customHeight="1" x14ac:dyDescent="0.2">
      <c r="A25" s="195" t="s">
        <v>9</v>
      </c>
      <c r="B25" s="195"/>
      <c r="C25" s="195"/>
      <c r="D25" s="195"/>
      <c r="E25" s="195"/>
      <c r="F25" s="195"/>
      <c r="G25" s="195"/>
      <c r="H25" s="179">
        <v>105</v>
      </c>
      <c r="I25" s="10" t="s">
        <v>480</v>
      </c>
    </row>
    <row r="26" spans="1:17" x14ac:dyDescent="0.2">
      <c r="A26" s="196" t="s">
        <v>10</v>
      </c>
      <c r="B26" s="196"/>
      <c r="C26" s="196"/>
      <c r="D26" s="196"/>
      <c r="E26" s="196"/>
      <c r="F26" s="196"/>
      <c r="G26" s="196"/>
      <c r="H26" s="174">
        <v>90</v>
      </c>
      <c r="N26" s="181"/>
      <c r="O26" s="181"/>
      <c r="P26" s="181"/>
      <c r="Q26" s="181"/>
    </row>
    <row r="27" spans="1:17" x14ac:dyDescent="0.2">
      <c r="A27" s="194" t="s">
        <v>388</v>
      </c>
      <c r="B27" s="194"/>
      <c r="C27" s="194"/>
      <c r="D27" s="194"/>
      <c r="E27" s="194"/>
      <c r="F27" s="194"/>
      <c r="G27" s="194"/>
      <c r="H27" s="144">
        <v>15</v>
      </c>
      <c r="I27" s="10" t="s">
        <v>389</v>
      </c>
      <c r="N27" s="181"/>
      <c r="O27" s="181"/>
      <c r="P27" s="181"/>
      <c r="Q27" s="181"/>
    </row>
    <row r="28" spans="1:17" x14ac:dyDescent="0.2">
      <c r="A28" s="194" t="s">
        <v>11</v>
      </c>
      <c r="B28" s="194"/>
      <c r="C28" s="194"/>
      <c r="D28" s="194"/>
      <c r="E28" s="194"/>
      <c r="F28" s="194"/>
      <c r="G28" s="194"/>
      <c r="H28" s="144">
        <f>B45</f>
        <v>190</v>
      </c>
      <c r="I28" s="1" t="str">
        <f>IF(H28=B45,"OK","Verifique, parece Errado")</f>
        <v>OK</v>
      </c>
      <c r="J28" s="5"/>
    </row>
    <row r="29" spans="1:17" x14ac:dyDescent="0.2">
      <c r="A29" s="194" t="s">
        <v>12</v>
      </c>
      <c r="B29" s="194"/>
      <c r="C29" s="194"/>
      <c r="D29" s="194"/>
      <c r="E29" s="194"/>
      <c r="F29" s="194"/>
      <c r="G29" s="194"/>
      <c r="H29" s="144">
        <f>B56</f>
        <v>167</v>
      </c>
      <c r="I29" s="1" t="str">
        <f>IF(H29=B56,"OK","Verifique, parece Errado")</f>
        <v>OK</v>
      </c>
    </row>
    <row r="30" spans="1:17" x14ac:dyDescent="0.2">
      <c r="A30" s="194" t="s">
        <v>13</v>
      </c>
      <c r="B30" s="194"/>
      <c r="C30" s="194"/>
      <c r="D30" s="194"/>
      <c r="E30" s="194"/>
      <c r="F30" s="194"/>
      <c r="G30" s="194"/>
      <c r="H30" s="144">
        <f>SUM(C52:C55)</f>
        <v>5952</v>
      </c>
      <c r="I30" s="1" t="str">
        <f>IF(H30=C56,"OK","Verifique, parece Errado")</f>
        <v>OK</v>
      </c>
    </row>
    <row r="31" spans="1:17" ht="12" customHeight="1" x14ac:dyDescent="0.2">
      <c r="A31" s="194" t="s">
        <v>14</v>
      </c>
      <c r="B31" s="194"/>
      <c r="C31" s="194"/>
      <c r="D31" s="194"/>
      <c r="E31" s="194"/>
      <c r="F31" s="194"/>
      <c r="G31" s="194"/>
      <c r="H31" s="144">
        <f>B41</f>
        <v>2124</v>
      </c>
      <c r="I31" s="1" t="str">
        <f>IF(H31=B41,"OK","Verifique, parece Errado")</f>
        <v>OK</v>
      </c>
      <c r="J31" s="10"/>
    </row>
    <row r="32" spans="1:17" ht="12" customHeight="1" x14ac:dyDescent="0.2">
      <c r="A32" s="194" t="s">
        <v>15</v>
      </c>
      <c r="B32" s="194"/>
      <c r="C32" s="194"/>
      <c r="D32" s="194"/>
      <c r="E32" s="194"/>
      <c r="F32" s="194"/>
      <c r="G32" s="194"/>
      <c r="H32" s="144">
        <f>B42</f>
        <v>1346</v>
      </c>
      <c r="I32" s="1" t="str">
        <f>IF(H32=B42,"OK","Verifique, parece Errado")</f>
        <v>OK</v>
      </c>
      <c r="J32" s="10"/>
    </row>
    <row r="33" spans="1:108" ht="12" customHeight="1" x14ac:dyDescent="0.2">
      <c r="A33" s="194" t="s">
        <v>16</v>
      </c>
      <c r="B33" s="194"/>
      <c r="C33" s="194"/>
      <c r="D33" s="194"/>
      <c r="E33" s="194"/>
      <c r="F33" s="194"/>
      <c r="G33" s="194"/>
      <c r="H33" s="144">
        <f>B44</f>
        <v>106</v>
      </c>
      <c r="I33" s="1" t="str">
        <f>IF(H33=B44,"OK","Verifique, parece Errado")</f>
        <v>OK</v>
      </c>
    </row>
    <row r="34" spans="1:108" ht="12" customHeight="1" x14ac:dyDescent="0.2">
      <c r="A34" s="194" t="s">
        <v>17</v>
      </c>
      <c r="B34" s="194"/>
      <c r="C34" s="194"/>
      <c r="D34" s="194"/>
      <c r="E34" s="194"/>
      <c r="F34" s="194"/>
      <c r="G34" s="194"/>
      <c r="H34" s="144">
        <f>B43</f>
        <v>123</v>
      </c>
      <c r="I34" s="1" t="str">
        <f>IF(H34=B43,"OK","Verifique, parece Errado")</f>
        <v>OK</v>
      </c>
    </row>
    <row r="35" spans="1:108" ht="16.5" customHeight="1" x14ac:dyDescent="0.2"/>
    <row r="37" spans="1:108" ht="15.75" x14ac:dyDescent="0.25">
      <c r="A37" s="6" t="s">
        <v>18</v>
      </c>
      <c r="H37" s="190"/>
    </row>
    <row r="38" spans="1:108" x14ac:dyDescent="0.2">
      <c r="C38" s="180"/>
      <c r="D38" s="180"/>
      <c r="E38" s="180"/>
      <c r="F38" s="180"/>
      <c r="G38" s="180"/>
      <c r="H38" s="191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</row>
    <row r="39" spans="1:108" ht="114.75" customHeight="1" x14ac:dyDescent="0.2">
      <c r="A39" s="202" t="s">
        <v>20</v>
      </c>
      <c r="B39" s="204" t="s">
        <v>399</v>
      </c>
      <c r="C39" s="201" t="s">
        <v>358</v>
      </c>
      <c r="D39" s="201" t="s">
        <v>359</v>
      </c>
      <c r="E39" s="201" t="s">
        <v>398</v>
      </c>
      <c r="F39" s="201" t="s">
        <v>360</v>
      </c>
      <c r="G39" s="201" t="s">
        <v>361</v>
      </c>
      <c r="H39" s="201" t="s">
        <v>362</v>
      </c>
      <c r="I39" s="201" t="s">
        <v>19</v>
      </c>
      <c r="J39" s="201" t="s">
        <v>465</v>
      </c>
      <c r="K39" s="201" t="s">
        <v>428</v>
      </c>
      <c r="L39" s="201" t="s">
        <v>466</v>
      </c>
      <c r="M39" s="201" t="s">
        <v>467</v>
      </c>
      <c r="N39" s="201" t="s">
        <v>363</v>
      </c>
      <c r="O39" s="201" t="s">
        <v>364</v>
      </c>
      <c r="P39" s="201" t="s">
        <v>365</v>
      </c>
      <c r="Q39" s="201" t="s">
        <v>366</v>
      </c>
      <c r="R39" s="201" t="s">
        <v>367</v>
      </c>
      <c r="S39" s="201" t="s">
        <v>368</v>
      </c>
      <c r="T39" s="201" t="s">
        <v>369</v>
      </c>
      <c r="U39" s="201" t="s">
        <v>468</v>
      </c>
      <c r="V39" s="201" t="s">
        <v>469</v>
      </c>
      <c r="W39" s="201" t="s">
        <v>470</v>
      </c>
      <c r="X39" s="201" t="s">
        <v>370</v>
      </c>
      <c r="Y39" s="201" t="s">
        <v>371</v>
      </c>
      <c r="Z39" s="201" t="s">
        <v>372</v>
      </c>
      <c r="AA39" s="201" t="s">
        <v>373</v>
      </c>
      <c r="AB39" s="201" t="s">
        <v>374</v>
      </c>
      <c r="AC39" s="201" t="s">
        <v>375</v>
      </c>
      <c r="AD39" s="201" t="s">
        <v>412</v>
      </c>
      <c r="AE39" s="201" t="s">
        <v>471</v>
      </c>
      <c r="AF39" s="201" t="s">
        <v>376</v>
      </c>
      <c r="AG39" s="201" t="s">
        <v>377</v>
      </c>
      <c r="AH39" s="201" t="s">
        <v>378</v>
      </c>
      <c r="AI39" s="201" t="s">
        <v>379</v>
      </c>
      <c r="AJ39" s="201" t="s">
        <v>411</v>
      </c>
      <c r="AK39" s="201" t="s">
        <v>472</v>
      </c>
      <c r="AL39" s="201" t="s">
        <v>380</v>
      </c>
      <c r="AM39" s="201" t="s">
        <v>473</v>
      </c>
      <c r="AN39" s="201" t="s">
        <v>381</v>
      </c>
      <c r="AO39" s="201" t="s">
        <v>474</v>
      </c>
      <c r="AP39" s="201" t="s">
        <v>475</v>
      </c>
      <c r="AQ39" s="201" t="s">
        <v>476</v>
      </c>
      <c r="AR39" s="201" t="s">
        <v>477</v>
      </c>
      <c r="AS39" s="201" t="s">
        <v>382</v>
      </c>
      <c r="AT39" s="201" t="s">
        <v>478</v>
      </c>
      <c r="AU39" s="201" t="s">
        <v>479</v>
      </c>
      <c r="AV39" s="201" t="s">
        <v>384</v>
      </c>
      <c r="AW39" s="201" t="s">
        <v>390</v>
      </c>
      <c r="AX39" s="201" t="s">
        <v>391</v>
      </c>
      <c r="AY39" s="201" t="s">
        <v>392</v>
      </c>
      <c r="AZ39" s="201" t="s">
        <v>393</v>
      </c>
      <c r="BA39" s="201" t="s">
        <v>410</v>
      </c>
      <c r="BB39" s="201" t="s">
        <v>394</v>
      </c>
      <c r="BC39" s="201" t="s">
        <v>395</v>
      </c>
      <c r="BD39" s="201" t="s">
        <v>396</v>
      </c>
      <c r="BE39" s="201" t="s">
        <v>397</v>
      </c>
      <c r="BF39" s="201" t="s">
        <v>414</v>
      </c>
      <c r="BG39" s="201" t="s">
        <v>415</v>
      </c>
      <c r="BH39" s="201" t="s">
        <v>416</v>
      </c>
      <c r="BI39" s="201" t="s">
        <v>417</v>
      </c>
      <c r="BJ39" s="201" t="s">
        <v>418</v>
      </c>
      <c r="BK39" s="201" t="s">
        <v>419</v>
      </c>
      <c r="BL39" s="201" t="s">
        <v>420</v>
      </c>
      <c r="BM39" s="201" t="s">
        <v>421</v>
      </c>
      <c r="BN39" s="201" t="s">
        <v>422</v>
      </c>
      <c r="BO39" s="201" t="s">
        <v>423</v>
      </c>
      <c r="BP39" s="201" t="s">
        <v>424</v>
      </c>
      <c r="BQ39" s="201" t="s">
        <v>425</v>
      </c>
      <c r="BR39" s="201" t="s">
        <v>426</v>
      </c>
      <c r="BS39" s="201" t="s">
        <v>427</v>
      </c>
      <c r="BT39" s="201" t="s">
        <v>428</v>
      </c>
      <c r="BU39" s="201" t="s">
        <v>429</v>
      </c>
      <c r="BV39" s="201" t="s">
        <v>430</v>
      </c>
      <c r="BW39" s="201" t="s">
        <v>431</v>
      </c>
      <c r="BX39" s="201" t="s">
        <v>432</v>
      </c>
      <c r="BY39" s="201" t="s">
        <v>433</v>
      </c>
      <c r="BZ39" s="201" t="s">
        <v>434</v>
      </c>
      <c r="CA39" s="201" t="s">
        <v>435</v>
      </c>
      <c r="CB39" s="201" t="s">
        <v>436</v>
      </c>
      <c r="CC39" s="201" t="s">
        <v>437</v>
      </c>
      <c r="CD39" s="201" t="s">
        <v>438</v>
      </c>
      <c r="CE39" s="201" t="s">
        <v>439</v>
      </c>
      <c r="CF39" s="201" t="s">
        <v>440</v>
      </c>
      <c r="CG39" s="201" t="s">
        <v>441</v>
      </c>
      <c r="CH39" s="201" t="s">
        <v>442</v>
      </c>
      <c r="CI39" s="201" t="s">
        <v>443</v>
      </c>
      <c r="CJ39" s="201" t="s">
        <v>444</v>
      </c>
      <c r="CK39" s="201" t="s">
        <v>445</v>
      </c>
      <c r="CL39" s="201" t="s">
        <v>446</v>
      </c>
      <c r="CM39" s="201" t="s">
        <v>447</v>
      </c>
      <c r="CN39" s="201" t="s">
        <v>448</v>
      </c>
      <c r="CO39" s="201" t="s">
        <v>449</v>
      </c>
      <c r="CP39" s="201" t="s">
        <v>450</v>
      </c>
      <c r="CQ39" s="201" t="s">
        <v>451</v>
      </c>
      <c r="CR39" s="201" t="s">
        <v>452</v>
      </c>
      <c r="CS39" s="201" t="s">
        <v>453</v>
      </c>
      <c r="CT39" s="201" t="s">
        <v>454</v>
      </c>
      <c r="CU39" s="201" t="s">
        <v>455</v>
      </c>
      <c r="CV39" s="201" t="s">
        <v>456</v>
      </c>
      <c r="CW39" s="201" t="s">
        <v>457</v>
      </c>
      <c r="CX39" s="201" t="s">
        <v>458</v>
      </c>
      <c r="CY39" s="201" t="s">
        <v>459</v>
      </c>
      <c r="CZ39" s="201" t="s">
        <v>460</v>
      </c>
      <c r="DA39" s="201" t="s">
        <v>461</v>
      </c>
      <c r="DB39" s="201" t="s">
        <v>462</v>
      </c>
      <c r="DC39" s="201" t="s">
        <v>463</v>
      </c>
      <c r="DD39" s="201" t="s">
        <v>464</v>
      </c>
    </row>
    <row r="40" spans="1:108" x14ac:dyDescent="0.2">
      <c r="A40" s="203"/>
      <c r="B40" s="205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</row>
    <row r="41" spans="1:108" x14ac:dyDescent="0.2">
      <c r="A41" s="139" t="s">
        <v>21</v>
      </c>
      <c r="B41" s="138">
        <f t="shared" ref="B41:B46" si="0">SUM(C41:DD41)</f>
        <v>2124</v>
      </c>
      <c r="C41" s="183">
        <v>264</v>
      </c>
      <c r="D41" s="184">
        <v>12</v>
      </c>
      <c r="E41" s="184">
        <v>120</v>
      </c>
      <c r="F41" s="184">
        <v>12</v>
      </c>
      <c r="G41" s="184">
        <v>12</v>
      </c>
      <c r="H41" s="184">
        <v>12</v>
      </c>
      <c r="I41" s="184">
        <v>12</v>
      </c>
      <c r="J41" s="184">
        <v>96</v>
      </c>
      <c r="K41" s="184">
        <v>12</v>
      </c>
      <c r="L41" s="184">
        <v>12</v>
      </c>
      <c r="M41" s="184">
        <v>12</v>
      </c>
      <c r="N41" s="184">
        <v>24</v>
      </c>
      <c r="O41" s="184">
        <v>12</v>
      </c>
      <c r="P41" s="184">
        <v>96</v>
      </c>
      <c r="Q41" s="184">
        <v>12</v>
      </c>
      <c r="R41" s="184">
        <v>12</v>
      </c>
      <c r="S41" s="184">
        <v>12</v>
      </c>
      <c r="T41" s="184">
        <v>12</v>
      </c>
      <c r="U41" s="184">
        <v>24</v>
      </c>
      <c r="V41" s="184">
        <v>12</v>
      </c>
      <c r="W41" s="184">
        <v>12</v>
      </c>
      <c r="X41" s="184">
        <v>12</v>
      </c>
      <c r="Y41" s="184">
        <v>12</v>
      </c>
      <c r="Z41" s="184">
        <v>12</v>
      </c>
      <c r="AA41" s="184">
        <v>12</v>
      </c>
      <c r="AB41" s="184">
        <v>12</v>
      </c>
      <c r="AC41" s="184">
        <v>12</v>
      </c>
      <c r="AD41" s="184">
        <v>144</v>
      </c>
      <c r="AE41" s="184">
        <v>12</v>
      </c>
      <c r="AF41" s="184">
        <v>12</v>
      </c>
      <c r="AG41" s="184">
        <v>12</v>
      </c>
      <c r="AH41" s="184">
        <v>12</v>
      </c>
      <c r="AI41" s="184">
        <v>12</v>
      </c>
      <c r="AJ41" s="184">
        <v>12</v>
      </c>
      <c r="AK41" s="184">
        <v>12</v>
      </c>
      <c r="AL41" s="184">
        <v>12</v>
      </c>
      <c r="AM41" s="184">
        <v>12</v>
      </c>
      <c r="AN41" s="184">
        <v>12</v>
      </c>
      <c r="AO41" s="184">
        <v>12</v>
      </c>
      <c r="AP41" s="184">
        <v>12</v>
      </c>
      <c r="AQ41" s="184">
        <v>12</v>
      </c>
      <c r="AR41" s="184">
        <v>12</v>
      </c>
      <c r="AS41" s="184">
        <v>96</v>
      </c>
      <c r="AT41" s="184">
        <v>12</v>
      </c>
      <c r="AU41" s="184">
        <v>12</v>
      </c>
      <c r="AV41" s="184">
        <v>12</v>
      </c>
      <c r="AW41" s="185">
        <v>12</v>
      </c>
      <c r="AX41" s="185">
        <v>12</v>
      </c>
      <c r="AY41" s="185">
        <v>12</v>
      </c>
      <c r="AZ41" s="185">
        <v>12</v>
      </c>
      <c r="BA41" s="185">
        <v>12</v>
      </c>
      <c r="BB41" s="185">
        <v>12</v>
      </c>
      <c r="BC41" s="185">
        <v>12</v>
      </c>
      <c r="BD41" s="185">
        <v>12</v>
      </c>
      <c r="BE41" s="186">
        <v>12</v>
      </c>
      <c r="BF41" s="188">
        <v>96</v>
      </c>
      <c r="BG41" s="188">
        <v>6</v>
      </c>
      <c r="BH41" s="188">
        <v>12</v>
      </c>
      <c r="BI41" s="188">
        <v>12</v>
      </c>
      <c r="BJ41" s="188">
        <v>12</v>
      </c>
      <c r="BK41" s="188">
        <v>24</v>
      </c>
      <c r="BL41" s="188">
        <v>12</v>
      </c>
      <c r="BM41" s="188">
        <v>6</v>
      </c>
      <c r="BN41" s="188">
        <v>12</v>
      </c>
      <c r="BO41" s="188">
        <v>12</v>
      </c>
      <c r="BP41" s="188">
        <v>12</v>
      </c>
      <c r="BQ41" s="188">
        <v>12</v>
      </c>
      <c r="BR41" s="188">
        <v>12</v>
      </c>
      <c r="BS41" s="188">
        <v>12</v>
      </c>
      <c r="BT41" s="188">
        <v>12</v>
      </c>
      <c r="BU41" s="188">
        <v>12</v>
      </c>
      <c r="BV41" s="188">
        <v>12</v>
      </c>
      <c r="BW41" s="188">
        <v>12</v>
      </c>
      <c r="BX41" s="188">
        <v>12</v>
      </c>
      <c r="BY41" s="188">
        <v>12</v>
      </c>
      <c r="BZ41" s="188">
        <v>12</v>
      </c>
      <c r="CA41" s="188">
        <v>12</v>
      </c>
      <c r="CB41" s="188">
        <v>12</v>
      </c>
      <c r="CC41" s="188">
        <v>12</v>
      </c>
      <c r="CD41" s="188">
        <v>12</v>
      </c>
      <c r="CE41" s="188">
        <v>12</v>
      </c>
      <c r="CF41" s="188">
        <v>12</v>
      </c>
      <c r="CG41" s="188">
        <v>12</v>
      </c>
      <c r="CH41" s="188">
        <v>12</v>
      </c>
      <c r="CI41" s="188">
        <v>12</v>
      </c>
      <c r="CJ41" s="188">
        <v>12</v>
      </c>
      <c r="CK41" s="188">
        <v>12</v>
      </c>
      <c r="CL41" s="188">
        <v>12</v>
      </c>
      <c r="CM41" s="188">
        <v>12</v>
      </c>
      <c r="CN41" s="188">
        <v>12</v>
      </c>
      <c r="CO41" s="188">
        <v>12</v>
      </c>
      <c r="CP41" s="188">
        <v>12</v>
      </c>
      <c r="CQ41" s="188">
        <v>12</v>
      </c>
      <c r="CR41" s="188">
        <v>12</v>
      </c>
      <c r="CS41" s="188">
        <v>12</v>
      </c>
      <c r="CT41" s="188">
        <v>12</v>
      </c>
      <c r="CU41" s="188">
        <v>12</v>
      </c>
      <c r="CV41" s="188">
        <v>12</v>
      </c>
      <c r="CW41" s="188">
        <v>12</v>
      </c>
      <c r="CX41" s="188">
        <v>12</v>
      </c>
      <c r="CY41" s="188">
        <v>12</v>
      </c>
      <c r="CZ41" s="188">
        <v>12</v>
      </c>
      <c r="DA41" s="188">
        <v>12</v>
      </c>
      <c r="DB41" s="188">
        <v>12</v>
      </c>
      <c r="DC41" s="188">
        <v>12</v>
      </c>
      <c r="DD41" s="188">
        <v>12</v>
      </c>
    </row>
    <row r="42" spans="1:108" x14ac:dyDescent="0.2">
      <c r="A42" s="139" t="s">
        <v>22</v>
      </c>
      <c r="B42" s="138">
        <f t="shared" si="0"/>
        <v>1346</v>
      </c>
      <c r="C42" s="137">
        <v>264</v>
      </c>
      <c r="D42" s="8">
        <v>4</v>
      </c>
      <c r="E42" s="8">
        <v>120</v>
      </c>
      <c r="F42" s="8">
        <v>4</v>
      </c>
      <c r="G42" s="8">
        <v>4</v>
      </c>
      <c r="H42" s="8">
        <v>4</v>
      </c>
      <c r="I42" s="8">
        <v>2</v>
      </c>
      <c r="J42" s="8">
        <v>96</v>
      </c>
      <c r="K42" s="8">
        <v>4</v>
      </c>
      <c r="L42" s="8">
        <v>2</v>
      </c>
      <c r="M42" s="8">
        <v>4</v>
      </c>
      <c r="N42" s="8">
        <v>8</v>
      </c>
      <c r="O42" s="8">
        <v>4</v>
      </c>
      <c r="P42" s="8">
        <v>96</v>
      </c>
      <c r="Q42" s="8">
        <v>4</v>
      </c>
      <c r="R42" s="8">
        <v>4</v>
      </c>
      <c r="S42" s="8">
        <v>4</v>
      </c>
      <c r="T42" s="8">
        <v>4</v>
      </c>
      <c r="U42" s="8">
        <v>8</v>
      </c>
      <c r="V42" s="8">
        <v>4</v>
      </c>
      <c r="W42" s="8">
        <v>2</v>
      </c>
      <c r="X42" s="8">
        <v>4</v>
      </c>
      <c r="Y42" s="8">
        <v>4</v>
      </c>
      <c r="Z42" s="8">
        <v>4</v>
      </c>
      <c r="AA42" s="8">
        <v>4</v>
      </c>
      <c r="AB42" s="8">
        <v>4</v>
      </c>
      <c r="AC42" s="8">
        <v>4</v>
      </c>
      <c r="AD42" s="8">
        <v>144</v>
      </c>
      <c r="AE42" s="8">
        <v>4</v>
      </c>
      <c r="AF42" s="8">
        <v>4</v>
      </c>
      <c r="AG42" s="8">
        <v>4</v>
      </c>
      <c r="AH42" s="8">
        <v>4</v>
      </c>
      <c r="AI42" s="8">
        <v>4</v>
      </c>
      <c r="AJ42" s="8">
        <v>4</v>
      </c>
      <c r="AK42" s="8">
        <v>4</v>
      </c>
      <c r="AL42" s="8">
        <v>4</v>
      </c>
      <c r="AM42" s="8">
        <v>4</v>
      </c>
      <c r="AN42" s="8">
        <v>4</v>
      </c>
      <c r="AO42" s="8">
        <v>4</v>
      </c>
      <c r="AP42" s="8">
        <v>4</v>
      </c>
      <c r="AQ42" s="8">
        <v>4</v>
      </c>
      <c r="AR42" s="8">
        <v>4</v>
      </c>
      <c r="AS42" s="8">
        <v>96</v>
      </c>
      <c r="AT42" s="8">
        <v>4</v>
      </c>
      <c r="AU42" s="8">
        <v>4</v>
      </c>
      <c r="AV42" s="8">
        <v>4</v>
      </c>
      <c r="AW42" s="134">
        <v>4</v>
      </c>
      <c r="AX42" s="134">
        <v>2</v>
      </c>
      <c r="AY42" s="134">
        <v>4</v>
      </c>
      <c r="AZ42" s="134">
        <v>2</v>
      </c>
      <c r="BA42" s="134">
        <v>4</v>
      </c>
      <c r="BB42" s="134">
        <v>4</v>
      </c>
      <c r="BC42" s="134">
        <v>4</v>
      </c>
      <c r="BD42" s="134">
        <v>2</v>
      </c>
      <c r="BE42" s="187">
        <v>2</v>
      </c>
      <c r="BF42" s="188">
        <v>96</v>
      </c>
      <c r="BG42" s="188">
        <v>2</v>
      </c>
      <c r="BH42" s="188">
        <v>4</v>
      </c>
      <c r="BI42" s="188">
        <v>4</v>
      </c>
      <c r="BJ42" s="188">
        <v>4</v>
      </c>
      <c r="BK42" s="188">
        <v>24</v>
      </c>
      <c r="BL42" s="188">
        <v>4</v>
      </c>
      <c r="BM42" s="188">
        <v>2</v>
      </c>
      <c r="BN42" s="188">
        <v>6</v>
      </c>
      <c r="BO42" s="188">
        <v>12</v>
      </c>
      <c r="BP42" s="188">
        <v>12</v>
      </c>
      <c r="BQ42" s="188">
        <v>12</v>
      </c>
      <c r="BR42" s="188">
        <v>4</v>
      </c>
      <c r="BS42" s="188">
        <v>6</v>
      </c>
      <c r="BT42" s="188">
        <v>4</v>
      </c>
      <c r="BU42" s="188">
        <v>4</v>
      </c>
      <c r="BV42" s="188">
        <v>4</v>
      </c>
      <c r="BW42" s="188">
        <v>4</v>
      </c>
      <c r="BX42" s="188">
        <v>4</v>
      </c>
      <c r="BY42" s="188">
        <v>4</v>
      </c>
      <c r="BZ42" s="188">
        <v>4</v>
      </c>
      <c r="CA42" s="188">
        <v>4</v>
      </c>
      <c r="CB42" s="188">
        <v>4</v>
      </c>
      <c r="CC42" s="188">
        <v>4</v>
      </c>
      <c r="CD42" s="188">
        <v>4</v>
      </c>
      <c r="CE42" s="188">
        <v>4</v>
      </c>
      <c r="CF42" s="188">
        <v>4</v>
      </c>
      <c r="CG42" s="188">
        <v>4</v>
      </c>
      <c r="CH42" s="188">
        <v>4</v>
      </c>
      <c r="CI42" s="188">
        <v>4</v>
      </c>
      <c r="CJ42" s="188">
        <v>4</v>
      </c>
      <c r="CK42" s="188">
        <v>4</v>
      </c>
      <c r="CL42" s="188">
        <v>4</v>
      </c>
      <c r="CM42" s="188">
        <v>4</v>
      </c>
      <c r="CN42" s="188">
        <v>4</v>
      </c>
      <c r="CO42" s="188">
        <v>4</v>
      </c>
      <c r="CP42" s="188">
        <v>4</v>
      </c>
      <c r="CQ42" s="188">
        <v>4</v>
      </c>
      <c r="CR42" s="188">
        <v>4</v>
      </c>
      <c r="CS42" s="188">
        <v>4</v>
      </c>
      <c r="CT42" s="188">
        <v>4</v>
      </c>
      <c r="CU42" s="188">
        <v>4</v>
      </c>
      <c r="CV42" s="188">
        <v>4</v>
      </c>
      <c r="CW42" s="188">
        <v>4</v>
      </c>
      <c r="CX42" s="188">
        <v>4</v>
      </c>
      <c r="CY42" s="188">
        <v>4</v>
      </c>
      <c r="CZ42" s="188">
        <v>4</v>
      </c>
      <c r="DA42" s="188">
        <v>4</v>
      </c>
      <c r="DB42" s="188">
        <v>4</v>
      </c>
      <c r="DC42" s="188">
        <v>4</v>
      </c>
      <c r="DD42" s="188">
        <v>4</v>
      </c>
    </row>
    <row r="43" spans="1:108" x14ac:dyDescent="0.2">
      <c r="A43" s="139" t="s">
        <v>23</v>
      </c>
      <c r="B43" s="138">
        <f t="shared" si="0"/>
        <v>123</v>
      </c>
      <c r="C43" s="137">
        <v>4</v>
      </c>
      <c r="D43" s="8">
        <v>1</v>
      </c>
      <c r="E43" s="8">
        <v>5</v>
      </c>
      <c r="F43" s="8">
        <v>1</v>
      </c>
      <c r="G43" s="8">
        <v>1</v>
      </c>
      <c r="H43" s="8">
        <v>1</v>
      </c>
      <c r="I43" s="8">
        <v>1</v>
      </c>
      <c r="J43" s="8">
        <v>2</v>
      </c>
      <c r="K43" s="8">
        <v>1</v>
      </c>
      <c r="L43" s="8">
        <v>1</v>
      </c>
      <c r="M43" s="8">
        <v>1</v>
      </c>
      <c r="N43" s="8">
        <v>2</v>
      </c>
      <c r="O43" s="8">
        <v>1</v>
      </c>
      <c r="P43" s="8">
        <v>2</v>
      </c>
      <c r="Q43" s="8">
        <v>1</v>
      </c>
      <c r="R43" s="8">
        <v>1</v>
      </c>
      <c r="S43" s="8">
        <v>1</v>
      </c>
      <c r="T43" s="8">
        <v>1</v>
      </c>
      <c r="U43" s="8">
        <v>2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>
        <v>4</v>
      </c>
      <c r="AE43" s="8">
        <v>1</v>
      </c>
      <c r="AF43" s="8">
        <v>1</v>
      </c>
      <c r="AG43" s="8">
        <v>1</v>
      </c>
      <c r="AH43" s="8">
        <v>1</v>
      </c>
      <c r="AI43" s="8">
        <v>1</v>
      </c>
      <c r="AJ43" s="8">
        <v>1</v>
      </c>
      <c r="AK43" s="8">
        <v>1</v>
      </c>
      <c r="AL43" s="8">
        <v>1</v>
      </c>
      <c r="AM43" s="8">
        <v>1</v>
      </c>
      <c r="AN43" s="8">
        <v>1</v>
      </c>
      <c r="AO43" s="8">
        <v>1</v>
      </c>
      <c r="AP43" s="8">
        <v>1</v>
      </c>
      <c r="AQ43" s="8">
        <v>1</v>
      </c>
      <c r="AR43" s="8">
        <v>1</v>
      </c>
      <c r="AS43" s="8">
        <v>2</v>
      </c>
      <c r="AT43" s="8">
        <v>1</v>
      </c>
      <c r="AU43" s="8">
        <v>1</v>
      </c>
      <c r="AV43" s="8">
        <v>1</v>
      </c>
      <c r="AW43" s="134">
        <v>1</v>
      </c>
      <c r="AX43" s="134">
        <v>1</v>
      </c>
      <c r="AY43" s="134">
        <v>1</v>
      </c>
      <c r="AZ43" s="134">
        <v>1</v>
      </c>
      <c r="BA43" s="134">
        <v>1</v>
      </c>
      <c r="BB43" s="134">
        <v>1</v>
      </c>
      <c r="BC43" s="134">
        <v>1</v>
      </c>
      <c r="BD43" s="134">
        <v>1</v>
      </c>
      <c r="BE43" s="187">
        <v>1</v>
      </c>
      <c r="BF43" s="188">
        <v>2</v>
      </c>
      <c r="BG43" s="188">
        <v>1</v>
      </c>
      <c r="BH43" s="188">
        <v>1</v>
      </c>
      <c r="BI43" s="188">
        <v>1</v>
      </c>
      <c r="BJ43" s="188">
        <v>1</v>
      </c>
      <c r="BK43" s="188">
        <v>2</v>
      </c>
      <c r="BL43" s="188">
        <v>1</v>
      </c>
      <c r="BM43" s="188">
        <v>1</v>
      </c>
      <c r="BN43" s="188">
        <v>1</v>
      </c>
      <c r="BO43" s="188">
        <v>1</v>
      </c>
      <c r="BP43" s="188">
        <v>1</v>
      </c>
      <c r="BQ43" s="188">
        <v>1</v>
      </c>
      <c r="BR43" s="188">
        <v>1</v>
      </c>
      <c r="BS43" s="188">
        <v>1</v>
      </c>
      <c r="BT43" s="188">
        <v>1</v>
      </c>
      <c r="BU43" s="188">
        <v>1</v>
      </c>
      <c r="BV43" s="188">
        <v>1</v>
      </c>
      <c r="BW43" s="188">
        <v>1</v>
      </c>
      <c r="BX43" s="188">
        <v>1</v>
      </c>
      <c r="BY43" s="188">
        <v>1</v>
      </c>
      <c r="BZ43" s="188">
        <v>1</v>
      </c>
      <c r="CA43" s="188">
        <v>1</v>
      </c>
      <c r="CB43" s="188">
        <v>1</v>
      </c>
      <c r="CC43" s="188">
        <v>1</v>
      </c>
      <c r="CD43" s="188">
        <v>1</v>
      </c>
      <c r="CE43" s="188">
        <v>1</v>
      </c>
      <c r="CF43" s="188">
        <v>1</v>
      </c>
      <c r="CG43" s="188">
        <v>1</v>
      </c>
      <c r="CH43" s="188">
        <v>1</v>
      </c>
      <c r="CI43" s="188">
        <v>1</v>
      </c>
      <c r="CJ43" s="188">
        <v>1</v>
      </c>
      <c r="CK43" s="188">
        <v>1</v>
      </c>
      <c r="CL43" s="188">
        <v>1</v>
      </c>
      <c r="CM43" s="188">
        <v>1</v>
      </c>
      <c r="CN43" s="188">
        <v>1</v>
      </c>
      <c r="CO43" s="188">
        <v>1</v>
      </c>
      <c r="CP43" s="188">
        <v>1</v>
      </c>
      <c r="CQ43" s="188">
        <v>1</v>
      </c>
      <c r="CR43" s="188">
        <v>1</v>
      </c>
      <c r="CS43" s="188">
        <v>1</v>
      </c>
      <c r="CT43" s="188">
        <v>1</v>
      </c>
      <c r="CU43" s="188">
        <v>1</v>
      </c>
      <c r="CV43" s="188">
        <v>1</v>
      </c>
      <c r="CW43" s="188">
        <v>1</v>
      </c>
      <c r="CX43" s="188">
        <v>1</v>
      </c>
      <c r="CY43" s="188">
        <v>1</v>
      </c>
      <c r="CZ43" s="188">
        <v>1</v>
      </c>
      <c r="DA43" s="188">
        <v>1</v>
      </c>
      <c r="DB43" s="188">
        <v>1</v>
      </c>
      <c r="DC43" s="188">
        <v>1</v>
      </c>
      <c r="DD43" s="188">
        <v>1</v>
      </c>
    </row>
    <row r="44" spans="1:108" x14ac:dyDescent="0.2">
      <c r="A44" s="139" t="s">
        <v>24</v>
      </c>
      <c r="B44" s="138">
        <f t="shared" si="0"/>
        <v>106</v>
      </c>
      <c r="C44" s="137">
        <v>1</v>
      </c>
      <c r="D44" s="8">
        <v>1</v>
      </c>
      <c r="E44" s="8">
        <v>3</v>
      </c>
      <c r="F44" s="8">
        <v>1</v>
      </c>
      <c r="G44" s="8">
        <v>1</v>
      </c>
      <c r="H44" s="8">
        <v>1</v>
      </c>
      <c r="I44" s="8">
        <v>1</v>
      </c>
      <c r="J44" s="8">
        <v>1</v>
      </c>
      <c r="K44" s="8">
        <v>1</v>
      </c>
      <c r="L44" s="8">
        <v>1</v>
      </c>
      <c r="M44" s="8">
        <v>1</v>
      </c>
      <c r="N44" s="8">
        <v>1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>
        <v>1</v>
      </c>
      <c r="AE44" s="8">
        <v>0</v>
      </c>
      <c r="AF44" s="8">
        <v>1</v>
      </c>
      <c r="AG44" s="8">
        <v>1</v>
      </c>
      <c r="AH44" s="8">
        <v>1</v>
      </c>
      <c r="AI44" s="8">
        <v>1</v>
      </c>
      <c r="AJ44" s="8">
        <v>1</v>
      </c>
      <c r="AK44" s="8">
        <v>0</v>
      </c>
      <c r="AL44" s="8">
        <v>1</v>
      </c>
      <c r="AM44" s="8">
        <v>1</v>
      </c>
      <c r="AN44" s="8">
        <v>1</v>
      </c>
      <c r="AO44" s="8">
        <v>1</v>
      </c>
      <c r="AP44" s="8">
        <v>1</v>
      </c>
      <c r="AQ44" s="8">
        <v>1</v>
      </c>
      <c r="AR44" s="8">
        <v>1</v>
      </c>
      <c r="AS44" s="8">
        <v>1</v>
      </c>
      <c r="AT44" s="8">
        <v>1</v>
      </c>
      <c r="AU44" s="8">
        <v>1</v>
      </c>
      <c r="AV44" s="8">
        <v>1</v>
      </c>
      <c r="AW44" s="134">
        <v>0</v>
      </c>
      <c r="AX44" s="134">
        <v>1</v>
      </c>
      <c r="AY44" s="134">
        <v>1</v>
      </c>
      <c r="AZ44" s="134">
        <v>1</v>
      </c>
      <c r="BA44" s="134">
        <v>1</v>
      </c>
      <c r="BB44" s="134">
        <v>1</v>
      </c>
      <c r="BC44" s="134">
        <v>1</v>
      </c>
      <c r="BD44" s="134">
        <v>1</v>
      </c>
      <c r="BE44" s="187">
        <v>1</v>
      </c>
      <c r="BF44" s="188">
        <v>1</v>
      </c>
      <c r="BG44" s="188">
        <v>1</v>
      </c>
      <c r="BH44" s="188">
        <v>1</v>
      </c>
      <c r="BI44" s="188">
        <v>1</v>
      </c>
      <c r="BJ44" s="188">
        <v>1</v>
      </c>
      <c r="BK44" s="188">
        <v>2</v>
      </c>
      <c r="BL44" s="188">
        <v>1</v>
      </c>
      <c r="BM44" s="188">
        <v>1</v>
      </c>
      <c r="BN44" s="188">
        <v>1</v>
      </c>
      <c r="BO44" s="188">
        <v>1</v>
      </c>
      <c r="BP44" s="188">
        <v>1</v>
      </c>
      <c r="BQ44" s="188">
        <v>1</v>
      </c>
      <c r="BR44" s="188">
        <v>1</v>
      </c>
      <c r="BS44" s="188">
        <v>1</v>
      </c>
      <c r="BT44" s="188">
        <v>1</v>
      </c>
      <c r="BU44" s="188">
        <v>1</v>
      </c>
      <c r="BV44" s="188">
        <v>1</v>
      </c>
      <c r="BW44" s="188">
        <v>1</v>
      </c>
      <c r="BX44" s="188">
        <v>1</v>
      </c>
      <c r="BY44" s="188">
        <v>1</v>
      </c>
      <c r="BZ44" s="188">
        <v>1</v>
      </c>
      <c r="CA44" s="188">
        <v>1</v>
      </c>
      <c r="CB44" s="188">
        <v>1</v>
      </c>
      <c r="CC44" s="188">
        <v>1</v>
      </c>
      <c r="CD44" s="188">
        <v>1</v>
      </c>
      <c r="CE44" s="188">
        <v>1</v>
      </c>
      <c r="CF44" s="188">
        <v>1</v>
      </c>
      <c r="CG44" s="188">
        <v>1</v>
      </c>
      <c r="CH44" s="188">
        <v>1</v>
      </c>
      <c r="CI44" s="188">
        <v>1</v>
      </c>
      <c r="CJ44" s="188">
        <v>1</v>
      </c>
      <c r="CK44" s="188">
        <v>1</v>
      </c>
      <c r="CL44" s="188">
        <v>1</v>
      </c>
      <c r="CM44" s="188">
        <v>1</v>
      </c>
      <c r="CN44" s="188">
        <v>1</v>
      </c>
      <c r="CO44" s="188">
        <v>1</v>
      </c>
      <c r="CP44" s="188">
        <v>1</v>
      </c>
      <c r="CQ44" s="188">
        <v>1</v>
      </c>
      <c r="CR44" s="188">
        <v>1</v>
      </c>
      <c r="CS44" s="188">
        <v>1</v>
      </c>
      <c r="CT44" s="188">
        <v>1</v>
      </c>
      <c r="CU44" s="188">
        <v>1</v>
      </c>
      <c r="CV44" s="188">
        <v>1</v>
      </c>
      <c r="CW44" s="188">
        <v>1</v>
      </c>
      <c r="CX44" s="188">
        <v>1</v>
      </c>
      <c r="CY44" s="188">
        <v>1</v>
      </c>
      <c r="CZ44" s="188">
        <v>1</v>
      </c>
      <c r="DA44" s="188">
        <v>1</v>
      </c>
      <c r="DB44" s="188">
        <v>1</v>
      </c>
      <c r="DC44" s="188">
        <v>1</v>
      </c>
      <c r="DD44" s="188">
        <v>1</v>
      </c>
    </row>
    <row r="45" spans="1:108" x14ac:dyDescent="0.2">
      <c r="A45" s="139" t="s">
        <v>25</v>
      </c>
      <c r="B45" s="138">
        <f t="shared" si="0"/>
        <v>190</v>
      </c>
      <c r="C45" s="137">
        <v>2</v>
      </c>
      <c r="D45" s="8">
        <v>2</v>
      </c>
      <c r="E45" s="8">
        <v>4</v>
      </c>
      <c r="F45" s="8">
        <v>2</v>
      </c>
      <c r="G45" s="8">
        <v>2</v>
      </c>
      <c r="H45" s="8">
        <v>2</v>
      </c>
      <c r="I45" s="8">
        <v>1</v>
      </c>
      <c r="J45" s="8">
        <v>4</v>
      </c>
      <c r="K45" s="8">
        <v>2</v>
      </c>
      <c r="L45" s="8">
        <v>1</v>
      </c>
      <c r="M45" s="8">
        <v>2</v>
      </c>
      <c r="N45" s="8">
        <v>3</v>
      </c>
      <c r="O45" s="8">
        <v>2</v>
      </c>
      <c r="P45" s="8">
        <v>0</v>
      </c>
      <c r="Q45" s="8">
        <v>2</v>
      </c>
      <c r="R45" s="8">
        <v>2</v>
      </c>
      <c r="S45" s="8">
        <v>2</v>
      </c>
      <c r="T45" s="8">
        <v>2</v>
      </c>
      <c r="U45" s="8">
        <v>2</v>
      </c>
      <c r="V45" s="8">
        <v>2</v>
      </c>
      <c r="W45" s="8">
        <v>1</v>
      </c>
      <c r="X45" s="8">
        <v>2</v>
      </c>
      <c r="Y45" s="8">
        <v>2</v>
      </c>
      <c r="Z45" s="8">
        <v>2</v>
      </c>
      <c r="AA45" s="8">
        <v>2</v>
      </c>
      <c r="AB45" s="8">
        <v>2</v>
      </c>
      <c r="AC45" s="8">
        <v>2</v>
      </c>
      <c r="AD45" s="134">
        <v>15</v>
      </c>
      <c r="AE45" s="8">
        <v>2</v>
      </c>
      <c r="AF45" s="8">
        <v>2</v>
      </c>
      <c r="AG45" s="8">
        <v>2</v>
      </c>
      <c r="AH45" s="8">
        <v>2</v>
      </c>
      <c r="AI45" s="8">
        <v>2</v>
      </c>
      <c r="AJ45" s="8">
        <v>2</v>
      </c>
      <c r="AK45" s="8">
        <v>2</v>
      </c>
      <c r="AL45" s="8">
        <v>2</v>
      </c>
      <c r="AM45" s="8">
        <v>2</v>
      </c>
      <c r="AN45" s="8">
        <v>2</v>
      </c>
      <c r="AO45" s="8">
        <v>1</v>
      </c>
      <c r="AP45" s="8">
        <v>2</v>
      </c>
      <c r="AQ45" s="8">
        <v>2</v>
      </c>
      <c r="AR45" s="8">
        <v>2</v>
      </c>
      <c r="AS45" s="8">
        <v>5</v>
      </c>
      <c r="AT45" s="8">
        <v>2</v>
      </c>
      <c r="AU45" s="8">
        <v>2</v>
      </c>
      <c r="AV45" s="8">
        <v>2</v>
      </c>
      <c r="AW45" s="134">
        <v>2</v>
      </c>
      <c r="AX45" s="134">
        <v>1</v>
      </c>
      <c r="AY45" s="134">
        <v>2</v>
      </c>
      <c r="AZ45" s="134">
        <v>1</v>
      </c>
      <c r="BA45" s="134">
        <v>2</v>
      </c>
      <c r="BB45" s="134">
        <v>2</v>
      </c>
      <c r="BC45" s="134">
        <v>2</v>
      </c>
      <c r="BD45" s="134">
        <v>1</v>
      </c>
      <c r="BE45" s="187">
        <v>1</v>
      </c>
      <c r="BF45" s="188">
        <v>12</v>
      </c>
      <c r="BG45" s="188">
        <v>1</v>
      </c>
      <c r="BH45" s="188">
        <v>2</v>
      </c>
      <c r="BI45" s="188">
        <v>1</v>
      </c>
      <c r="BJ45" s="188">
        <v>1</v>
      </c>
      <c r="BK45" s="188">
        <v>6</v>
      </c>
      <c r="BL45" s="188">
        <v>1</v>
      </c>
      <c r="BM45" s="188">
        <v>1</v>
      </c>
      <c r="BN45" s="188">
        <v>1</v>
      </c>
      <c r="BO45" s="188">
        <v>2</v>
      </c>
      <c r="BP45" s="188">
        <v>1</v>
      </c>
      <c r="BQ45" s="188">
        <v>1</v>
      </c>
      <c r="BR45" s="188">
        <v>1</v>
      </c>
      <c r="BS45" s="188">
        <v>1</v>
      </c>
      <c r="BT45" s="188">
        <v>1</v>
      </c>
      <c r="BU45" s="188">
        <v>1</v>
      </c>
      <c r="BV45" s="188">
        <v>1</v>
      </c>
      <c r="BW45" s="188">
        <v>1</v>
      </c>
      <c r="BX45" s="188">
        <v>1</v>
      </c>
      <c r="BY45" s="188">
        <v>1</v>
      </c>
      <c r="BZ45" s="188">
        <v>1</v>
      </c>
      <c r="CA45" s="188">
        <v>1</v>
      </c>
      <c r="CB45" s="188">
        <v>1</v>
      </c>
      <c r="CC45" s="188">
        <v>1</v>
      </c>
      <c r="CD45" s="188">
        <v>1</v>
      </c>
      <c r="CE45" s="188">
        <v>1</v>
      </c>
      <c r="CF45" s="188">
        <v>1</v>
      </c>
      <c r="CG45" s="188">
        <v>1</v>
      </c>
      <c r="CH45" s="188">
        <v>1</v>
      </c>
      <c r="CI45" s="188">
        <v>1</v>
      </c>
      <c r="CJ45" s="188">
        <v>1</v>
      </c>
      <c r="CK45" s="188">
        <v>1</v>
      </c>
      <c r="CL45" s="188">
        <v>1</v>
      </c>
      <c r="CM45" s="188">
        <v>1</v>
      </c>
      <c r="CN45" s="188">
        <v>1</v>
      </c>
      <c r="CO45" s="188">
        <v>1</v>
      </c>
      <c r="CP45" s="188">
        <v>1</v>
      </c>
      <c r="CQ45" s="188">
        <v>1</v>
      </c>
      <c r="CR45" s="188">
        <v>1</v>
      </c>
      <c r="CS45" s="188">
        <v>1</v>
      </c>
      <c r="CT45" s="188">
        <v>1</v>
      </c>
      <c r="CU45" s="188">
        <v>1</v>
      </c>
      <c r="CV45" s="188">
        <v>1</v>
      </c>
      <c r="CW45" s="188">
        <v>1</v>
      </c>
      <c r="CX45" s="188">
        <v>1</v>
      </c>
      <c r="CY45" s="188">
        <v>1</v>
      </c>
      <c r="CZ45" s="188">
        <v>1</v>
      </c>
      <c r="DA45" s="188">
        <v>1</v>
      </c>
      <c r="DB45" s="188">
        <v>1</v>
      </c>
      <c r="DC45" s="188">
        <v>1</v>
      </c>
      <c r="DD45" s="188">
        <v>1</v>
      </c>
    </row>
    <row r="46" spans="1:108" x14ac:dyDescent="0.2">
      <c r="A46" s="139" t="s">
        <v>26</v>
      </c>
      <c r="B46" s="138">
        <f t="shared" si="0"/>
        <v>322</v>
      </c>
      <c r="C46" s="137">
        <v>248</v>
      </c>
      <c r="D46" s="8">
        <v>0</v>
      </c>
      <c r="E46" s="8">
        <v>8</v>
      </c>
      <c r="F46" s="8">
        <v>0</v>
      </c>
      <c r="G46" s="8">
        <v>0</v>
      </c>
      <c r="H46" s="8">
        <v>0</v>
      </c>
      <c r="I46" s="8">
        <v>0</v>
      </c>
      <c r="J46" s="8">
        <v>2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48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4</v>
      </c>
      <c r="AO46" s="8">
        <v>0</v>
      </c>
      <c r="AP46" s="8">
        <v>4</v>
      </c>
      <c r="AQ46" s="8">
        <v>0</v>
      </c>
      <c r="AR46" s="8">
        <v>0</v>
      </c>
      <c r="AS46" s="8">
        <v>8</v>
      </c>
      <c r="AT46" s="8">
        <v>0</v>
      </c>
      <c r="AU46" s="8">
        <v>0</v>
      </c>
      <c r="AV46" s="8">
        <v>0</v>
      </c>
      <c r="AW46" s="134">
        <v>0</v>
      </c>
      <c r="AX46" s="134">
        <v>0</v>
      </c>
      <c r="AY46" s="134">
        <v>0</v>
      </c>
      <c r="AZ46" s="134">
        <v>0</v>
      </c>
      <c r="BA46" s="134">
        <v>0</v>
      </c>
      <c r="BB46" s="134">
        <v>0</v>
      </c>
      <c r="BC46" s="134">
        <v>0</v>
      </c>
      <c r="BD46" s="134">
        <v>0</v>
      </c>
      <c r="BE46" s="187">
        <v>0</v>
      </c>
      <c r="BF46" s="188">
        <v>0</v>
      </c>
      <c r="BG46" s="188">
        <v>0</v>
      </c>
      <c r="BH46" s="188">
        <v>0</v>
      </c>
      <c r="BI46" s="188">
        <v>0</v>
      </c>
      <c r="BJ46" s="188">
        <v>0</v>
      </c>
      <c r="BK46" s="188">
        <v>0</v>
      </c>
      <c r="BL46" s="188">
        <v>0</v>
      </c>
      <c r="BM46" s="188">
        <v>0</v>
      </c>
      <c r="BN46" s="188">
        <v>0</v>
      </c>
      <c r="BO46" s="188">
        <v>0</v>
      </c>
      <c r="BP46" s="188">
        <v>0</v>
      </c>
      <c r="BQ46" s="188">
        <v>0</v>
      </c>
      <c r="BR46" s="188">
        <v>0</v>
      </c>
      <c r="BS46" s="188">
        <v>0</v>
      </c>
      <c r="BT46" s="188">
        <v>0</v>
      </c>
      <c r="BU46" s="188">
        <v>0</v>
      </c>
      <c r="BV46" s="188">
        <v>0</v>
      </c>
      <c r="BW46" s="188">
        <v>0</v>
      </c>
      <c r="BX46" s="188">
        <v>0</v>
      </c>
      <c r="BY46" s="188">
        <v>0</v>
      </c>
      <c r="BZ46" s="188">
        <v>0</v>
      </c>
      <c r="CA46" s="188">
        <v>0</v>
      </c>
      <c r="CB46" s="188">
        <v>0</v>
      </c>
      <c r="CC46" s="188">
        <v>0</v>
      </c>
      <c r="CD46" s="188">
        <v>0</v>
      </c>
      <c r="CE46" s="188">
        <v>0</v>
      </c>
      <c r="CF46" s="188">
        <v>0</v>
      </c>
      <c r="CG46" s="188">
        <v>0</v>
      </c>
      <c r="CH46" s="188">
        <v>0</v>
      </c>
      <c r="CI46" s="188">
        <v>0</v>
      </c>
      <c r="CJ46" s="188">
        <v>0</v>
      </c>
      <c r="CK46" s="188">
        <v>0</v>
      </c>
      <c r="CL46" s="188">
        <v>0</v>
      </c>
      <c r="CM46" s="188">
        <v>0</v>
      </c>
      <c r="CN46" s="188">
        <v>0</v>
      </c>
      <c r="CO46" s="188">
        <v>0</v>
      </c>
      <c r="CP46" s="188">
        <v>0</v>
      </c>
      <c r="CQ46" s="188">
        <v>0</v>
      </c>
      <c r="CR46" s="188">
        <v>0</v>
      </c>
      <c r="CS46" s="188">
        <v>0</v>
      </c>
      <c r="CT46" s="188">
        <v>0</v>
      </c>
      <c r="CU46" s="188">
        <v>0</v>
      </c>
      <c r="CV46" s="188">
        <v>0</v>
      </c>
      <c r="CW46" s="188">
        <v>0</v>
      </c>
      <c r="CX46" s="188">
        <v>0</v>
      </c>
      <c r="CY46" s="188">
        <v>0</v>
      </c>
      <c r="CZ46" s="188">
        <v>0</v>
      </c>
      <c r="DA46" s="188">
        <v>0</v>
      </c>
      <c r="DB46" s="188">
        <v>0</v>
      </c>
      <c r="DC46" s="188">
        <v>0</v>
      </c>
      <c r="DD46" s="188">
        <v>0</v>
      </c>
    </row>
    <row r="47" spans="1:108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9" spans="1:4" ht="15.75" x14ac:dyDescent="0.25">
      <c r="A49" s="6" t="s">
        <v>386</v>
      </c>
    </row>
    <row r="50" spans="1:4" x14ac:dyDescent="0.2">
      <c r="A50" s="10"/>
    </row>
    <row r="51" spans="1:4" ht="56.25" x14ac:dyDescent="0.2">
      <c r="A51" s="127" t="s">
        <v>402</v>
      </c>
      <c r="B51" s="142" t="s">
        <v>401</v>
      </c>
      <c r="C51" s="128" t="s">
        <v>387</v>
      </c>
    </row>
    <row r="52" spans="1:4" x14ac:dyDescent="0.2">
      <c r="A52" s="135">
        <v>12</v>
      </c>
      <c r="B52" s="135">
        <v>50</v>
      </c>
      <c r="C52" s="136">
        <f>B52*A52</f>
        <v>600</v>
      </c>
      <c r="D52" s="1" t="s">
        <v>413</v>
      </c>
    </row>
    <row r="53" spans="1:4" x14ac:dyDescent="0.2">
      <c r="A53" s="135">
        <v>24</v>
      </c>
      <c r="B53" s="135">
        <v>14</v>
      </c>
      <c r="C53" s="136">
        <f t="shared" ref="C53:C55" si="1">B53*A53</f>
        <v>336</v>
      </c>
      <c r="D53" s="1" t="s">
        <v>413</v>
      </c>
    </row>
    <row r="54" spans="1:4" x14ac:dyDescent="0.2">
      <c r="A54" s="135">
        <v>48</v>
      </c>
      <c r="B54" s="135">
        <v>100</v>
      </c>
      <c r="C54" s="136">
        <f t="shared" si="1"/>
        <v>4800</v>
      </c>
      <c r="D54" s="1" t="s">
        <v>413</v>
      </c>
    </row>
    <row r="55" spans="1:4" x14ac:dyDescent="0.2">
      <c r="A55" s="138">
        <v>72</v>
      </c>
      <c r="B55" s="138">
        <v>3</v>
      </c>
      <c r="C55" s="136">
        <f t="shared" si="1"/>
        <v>216</v>
      </c>
      <c r="D55" s="1" t="s">
        <v>413</v>
      </c>
    </row>
    <row r="56" spans="1:4" x14ac:dyDescent="0.2">
      <c r="A56" s="140" t="s">
        <v>400</v>
      </c>
      <c r="B56" s="192">
        <f>SUM(B52:B55)</f>
        <v>167</v>
      </c>
      <c r="C56" s="141">
        <f>SUM(C52:C55)</f>
        <v>5952</v>
      </c>
    </row>
    <row r="57" spans="1:4" x14ac:dyDescent="0.2">
      <c r="A57" s="129"/>
      <c r="B57" s="129"/>
      <c r="C57" s="129"/>
    </row>
  </sheetData>
  <sheetProtection selectLockedCells="1" selectUnlockedCells="1"/>
  <mergeCells count="130">
    <mergeCell ref="DB39:DB40"/>
    <mergeCell ref="DC39:DC40"/>
    <mergeCell ref="DD39:DD40"/>
    <mergeCell ref="CW39:CW40"/>
    <mergeCell ref="CX39:CX40"/>
    <mergeCell ref="CY39:CY40"/>
    <mergeCell ref="CZ39:CZ40"/>
    <mergeCell ref="DA39:DA40"/>
    <mergeCell ref="CR39:CR40"/>
    <mergeCell ref="CS39:CS40"/>
    <mergeCell ref="CT39:CT40"/>
    <mergeCell ref="CU39:CU40"/>
    <mergeCell ref="CV39:CV40"/>
    <mergeCell ref="CM39:CM40"/>
    <mergeCell ref="CN39:CN40"/>
    <mergeCell ref="CO39:CO40"/>
    <mergeCell ref="CP39:CP40"/>
    <mergeCell ref="CQ39:CQ40"/>
    <mergeCell ref="CH39:CH40"/>
    <mergeCell ref="CI39:CI40"/>
    <mergeCell ref="CJ39:CJ40"/>
    <mergeCell ref="CK39:CK40"/>
    <mergeCell ref="CL39:CL40"/>
    <mergeCell ref="CC39:CC40"/>
    <mergeCell ref="CD39:CD40"/>
    <mergeCell ref="CE39:CE40"/>
    <mergeCell ref="CF39:CF40"/>
    <mergeCell ref="CG39:CG40"/>
    <mergeCell ref="BX39:BX40"/>
    <mergeCell ref="BY39:BY40"/>
    <mergeCell ref="BZ39:BZ40"/>
    <mergeCell ref="CA39:CA40"/>
    <mergeCell ref="CB39:CB40"/>
    <mergeCell ref="BT39:BT40"/>
    <mergeCell ref="BU39:BU40"/>
    <mergeCell ref="BV39:BV40"/>
    <mergeCell ref="BW39:BW40"/>
    <mergeCell ref="BN39:BN40"/>
    <mergeCell ref="BO39:BO40"/>
    <mergeCell ref="BP39:BP40"/>
    <mergeCell ref="BQ39:BQ40"/>
    <mergeCell ref="BR39:BR40"/>
    <mergeCell ref="BL39:BL40"/>
    <mergeCell ref="BM39:BM40"/>
    <mergeCell ref="AQ39:AQ40"/>
    <mergeCell ref="AR39:AR40"/>
    <mergeCell ref="AS39:AS40"/>
    <mergeCell ref="AU39:AU40"/>
    <mergeCell ref="AT39:AT40"/>
    <mergeCell ref="BJ39:BJ40"/>
    <mergeCell ref="BS39:BS40"/>
    <mergeCell ref="AO39:AO40"/>
    <mergeCell ref="AP39:AP40"/>
    <mergeCell ref="AG39:AG40"/>
    <mergeCell ref="AH39:AH40"/>
    <mergeCell ref="AI39:AI40"/>
    <mergeCell ref="AJ39:AJ40"/>
    <mergeCell ref="AK39:AK40"/>
    <mergeCell ref="AV39:AV40"/>
    <mergeCell ref="BK39:BK40"/>
    <mergeCell ref="BF39:BF40"/>
    <mergeCell ref="BG39:BG40"/>
    <mergeCell ref="BH39:BH40"/>
    <mergeCell ref="BI39:BI40"/>
    <mergeCell ref="BB39:BB40"/>
    <mergeCell ref="BC39:BC40"/>
    <mergeCell ref="BD39:BD40"/>
    <mergeCell ref="BE39:BE40"/>
    <mergeCell ref="BA39:BA40"/>
    <mergeCell ref="N39:N40"/>
    <mergeCell ref="O39:O40"/>
    <mergeCell ref="A39:A40"/>
    <mergeCell ref="C39:C40"/>
    <mergeCell ref="D39:D40"/>
    <mergeCell ref="E39:E40"/>
    <mergeCell ref="F39:F40"/>
    <mergeCell ref="B39:B40"/>
    <mergeCell ref="G39:G40"/>
    <mergeCell ref="H39:H40"/>
    <mergeCell ref="I39:I40"/>
    <mergeCell ref="J39:J40"/>
    <mergeCell ref="K39:K40"/>
    <mergeCell ref="L39:L40"/>
    <mergeCell ref="M39:M40"/>
    <mergeCell ref="P39:P40"/>
    <mergeCell ref="AW39:AW40"/>
    <mergeCell ref="AX39:AX40"/>
    <mergeCell ref="AY39:AY40"/>
    <mergeCell ref="AZ39:AZ40"/>
    <mergeCell ref="Q39:Q40"/>
    <mergeCell ref="R39:R40"/>
    <mergeCell ref="S39:S40"/>
    <mergeCell ref="T39:T40"/>
    <mergeCell ref="U39:U40"/>
    <mergeCell ref="W39:W40"/>
    <mergeCell ref="V39:V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F39:AF40"/>
    <mergeCell ref="AL39:AL40"/>
    <mergeCell ref="AM39:AM40"/>
    <mergeCell ref="AN39:AN40"/>
    <mergeCell ref="A17:G17"/>
    <mergeCell ref="A18:G18"/>
    <mergeCell ref="A21:G21"/>
    <mergeCell ref="A22:G22"/>
    <mergeCell ref="A19:G19"/>
    <mergeCell ref="A10:B10"/>
    <mergeCell ref="C10:H10"/>
    <mergeCell ref="A12:B12"/>
    <mergeCell ref="C12:H12"/>
    <mergeCell ref="A16:G16"/>
    <mergeCell ref="K18:M18"/>
    <mergeCell ref="A32:G32"/>
    <mergeCell ref="A33:G33"/>
    <mergeCell ref="A34:G34"/>
    <mergeCell ref="A25:G25"/>
    <mergeCell ref="A26:G26"/>
    <mergeCell ref="A28:G28"/>
    <mergeCell ref="A29:G29"/>
    <mergeCell ref="A30:G30"/>
    <mergeCell ref="A31:G31"/>
    <mergeCell ref="A27:G27"/>
    <mergeCell ref="A23:G23"/>
  </mergeCells>
  <printOptions horizontalCentered="1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H12" sqref="H12"/>
    </sheetView>
  </sheetViews>
  <sheetFormatPr defaultRowHeight="12.75" x14ac:dyDescent="0.2"/>
  <cols>
    <col min="1" max="1" width="60.140625" style="12" customWidth="1"/>
    <col min="2" max="2" width="9.28515625" style="13" customWidth="1"/>
    <col min="3" max="3" width="12.140625" style="13" bestFit="1" customWidth="1"/>
    <col min="4" max="4" width="13.5703125" style="13" customWidth="1"/>
    <col min="5" max="5" width="13.5703125" style="12" customWidth="1"/>
    <col min="6" max="16384" width="9.140625" style="12"/>
  </cols>
  <sheetData>
    <row r="1" spans="1:5" s="60" customFormat="1" x14ac:dyDescent="0.2">
      <c r="A1" s="60" t="s">
        <v>285</v>
      </c>
      <c r="B1" s="61"/>
      <c r="C1" s="61"/>
      <c r="D1" s="61"/>
    </row>
    <row r="2" spans="1:5" s="85" customFormat="1" ht="12.75" customHeight="1" x14ac:dyDescent="0.2">
      <c r="B2" s="86"/>
      <c r="C2" s="86"/>
      <c r="D2" s="86"/>
    </row>
    <row r="3" spans="1:5" s="60" customFormat="1" x14ac:dyDescent="0.2">
      <c r="A3" s="87" t="s">
        <v>286</v>
      </c>
      <c r="B3" s="63" t="s">
        <v>51</v>
      </c>
      <c r="C3" s="63" t="s">
        <v>407</v>
      </c>
      <c r="D3" s="32" t="s">
        <v>3</v>
      </c>
      <c r="E3" s="32" t="s">
        <v>52</v>
      </c>
    </row>
    <row r="4" spans="1:5" x14ac:dyDescent="0.2">
      <c r="A4" s="91" t="s">
        <v>287</v>
      </c>
      <c r="B4" s="92" t="s">
        <v>99</v>
      </c>
      <c r="C4" s="150">
        <v>1148</v>
      </c>
      <c r="D4" s="45"/>
      <c r="E4" s="159">
        <f t="shared" ref="E4:E10" si="0">C4*D4</f>
        <v>0</v>
      </c>
    </row>
    <row r="5" spans="1:5" x14ac:dyDescent="0.2">
      <c r="A5" s="91" t="s">
        <v>288</v>
      </c>
      <c r="B5" s="97" t="s">
        <v>99</v>
      </c>
      <c r="C5" s="150">
        <v>1274</v>
      </c>
      <c r="D5" s="45"/>
      <c r="E5" s="159">
        <f t="shared" si="0"/>
        <v>0</v>
      </c>
    </row>
    <row r="6" spans="1:5" x14ac:dyDescent="0.2">
      <c r="A6" s="91" t="s">
        <v>289</v>
      </c>
      <c r="B6" s="97" t="s">
        <v>99</v>
      </c>
      <c r="C6" s="150">
        <v>1470</v>
      </c>
      <c r="D6" s="45"/>
      <c r="E6" s="159">
        <f t="shared" si="0"/>
        <v>0</v>
      </c>
    </row>
    <row r="7" spans="1:5" x14ac:dyDescent="0.2">
      <c r="A7" s="91" t="s">
        <v>290</v>
      </c>
      <c r="B7" s="97" t="s">
        <v>99</v>
      </c>
      <c r="C7" s="150">
        <v>1848</v>
      </c>
      <c r="D7" s="45"/>
      <c r="E7" s="159">
        <f t="shared" si="0"/>
        <v>0</v>
      </c>
    </row>
    <row r="8" spans="1:5" x14ac:dyDescent="0.2">
      <c r="A8" s="91" t="s">
        <v>291</v>
      </c>
      <c r="B8" s="97" t="s">
        <v>99</v>
      </c>
      <c r="C8" s="150">
        <v>1945</v>
      </c>
      <c r="D8" s="45"/>
      <c r="E8" s="159">
        <f t="shared" si="0"/>
        <v>0</v>
      </c>
    </row>
    <row r="9" spans="1:5" x14ac:dyDescent="0.2">
      <c r="A9" s="91" t="s">
        <v>292</v>
      </c>
      <c r="B9" s="97" t="s">
        <v>99</v>
      </c>
      <c r="C9" s="150">
        <v>2043</v>
      </c>
      <c r="D9" s="45"/>
      <c r="E9" s="159">
        <f t="shared" si="0"/>
        <v>0</v>
      </c>
    </row>
    <row r="10" spans="1:5" x14ac:dyDescent="0.2">
      <c r="A10" s="91" t="s">
        <v>293</v>
      </c>
      <c r="B10" s="97" t="s">
        <v>99</v>
      </c>
      <c r="C10" s="151">
        <v>2142</v>
      </c>
      <c r="D10" s="45"/>
      <c r="E10" s="159">
        <f t="shared" si="0"/>
        <v>0</v>
      </c>
    </row>
    <row r="11" spans="1:5" s="85" customFormat="1" x14ac:dyDescent="0.2">
      <c r="A11" s="106"/>
      <c r="B11" s="107"/>
      <c r="C11" s="107"/>
      <c r="D11" s="108"/>
    </row>
    <row r="12" spans="1:5" s="60" customFormat="1" ht="25.5" x14ac:dyDescent="0.2">
      <c r="A12" s="87" t="s">
        <v>294</v>
      </c>
      <c r="B12" s="63" t="s">
        <v>51</v>
      </c>
      <c r="C12" s="63" t="s">
        <v>407</v>
      </c>
      <c r="D12" s="32" t="s">
        <v>3</v>
      </c>
      <c r="E12" s="32" t="s">
        <v>52</v>
      </c>
    </row>
    <row r="13" spans="1:5" x14ac:dyDescent="0.2">
      <c r="A13" s="91" t="s">
        <v>295</v>
      </c>
      <c r="B13" s="92" t="s">
        <v>68</v>
      </c>
      <c r="C13" s="150">
        <v>120</v>
      </c>
      <c r="D13" s="45"/>
      <c r="E13" s="159">
        <f>C13*D13</f>
        <v>0</v>
      </c>
    </row>
    <row r="14" spans="1:5" x14ac:dyDescent="0.2">
      <c r="A14" s="91" t="s">
        <v>296</v>
      </c>
      <c r="B14" s="92" t="s">
        <v>68</v>
      </c>
      <c r="C14" s="150">
        <v>150</v>
      </c>
      <c r="D14" s="45"/>
      <c r="E14" s="159">
        <f>C14*D14</f>
        <v>0</v>
      </c>
    </row>
    <row r="15" spans="1:5" s="85" customFormat="1" x14ac:dyDescent="0.2">
      <c r="A15" s="106"/>
      <c r="B15" s="107"/>
      <c r="C15" s="109"/>
      <c r="D15" s="108"/>
    </row>
    <row r="16" spans="1:5" s="60" customFormat="1" x14ac:dyDescent="0.2">
      <c r="A16" s="87" t="s">
        <v>297</v>
      </c>
      <c r="B16" s="63" t="s">
        <v>51</v>
      </c>
      <c r="C16" s="63" t="s">
        <v>407</v>
      </c>
      <c r="D16" s="32" t="s">
        <v>3</v>
      </c>
      <c r="E16" s="32" t="s">
        <v>52</v>
      </c>
    </row>
    <row r="17" spans="1:5" x14ac:dyDescent="0.2">
      <c r="A17" s="91" t="s">
        <v>298</v>
      </c>
      <c r="B17" s="92" t="s">
        <v>68</v>
      </c>
      <c r="C17" s="150">
        <v>18</v>
      </c>
      <c r="D17" s="45"/>
      <c r="E17" s="159">
        <f>C17*D17</f>
        <v>0</v>
      </c>
    </row>
    <row r="18" spans="1:5" s="85" customFormat="1" x14ac:dyDescent="0.2">
      <c r="B18" s="86"/>
      <c r="C18" s="86"/>
      <c r="D18" s="86"/>
    </row>
    <row r="19" spans="1:5" s="60" customFormat="1" ht="12" customHeight="1" x14ac:dyDescent="0.2">
      <c r="A19" s="228" t="s">
        <v>299</v>
      </c>
      <c r="B19" s="228"/>
      <c r="C19" s="228"/>
      <c r="D19" s="228"/>
      <c r="E19" s="160">
        <f>SUM(E4:E18)</f>
        <v>0</v>
      </c>
    </row>
    <row r="21" spans="1:5" x14ac:dyDescent="0.2">
      <c r="A21" s="12" t="s">
        <v>300</v>
      </c>
    </row>
  </sheetData>
  <sheetProtection selectLockedCells="1" selectUnlockedCells="1"/>
  <mergeCells count="1">
    <mergeCell ref="A19:D19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12" activeCellId="1" sqref="E4:E10 E12"/>
    </sheetView>
  </sheetViews>
  <sheetFormatPr defaultRowHeight="12.75" x14ac:dyDescent="0.2"/>
  <cols>
    <col min="1" max="1" width="41.140625" style="12" customWidth="1"/>
    <col min="2" max="2" width="9.28515625" style="13" customWidth="1"/>
    <col min="3" max="3" width="12.140625" style="13" bestFit="1" customWidth="1"/>
    <col min="4" max="4" width="11.7109375" style="13" customWidth="1"/>
    <col min="5" max="5" width="13.7109375" style="13" customWidth="1"/>
    <col min="6" max="6" width="2.5703125" style="12" customWidth="1"/>
    <col min="7" max="16384" width="9.140625" style="12"/>
  </cols>
  <sheetData>
    <row r="1" spans="1:6" s="60" customFormat="1" x14ac:dyDescent="0.2">
      <c r="A1" s="60" t="s">
        <v>301</v>
      </c>
      <c r="B1" s="61"/>
      <c r="C1" s="61"/>
      <c r="D1" s="61"/>
      <c r="E1" s="61"/>
    </row>
    <row r="2" spans="1:6" s="85" customFormat="1" ht="12.95" customHeight="1" x14ac:dyDescent="0.2">
      <c r="B2" s="86"/>
      <c r="C2" s="86"/>
      <c r="D2" s="86"/>
      <c r="E2" s="86"/>
    </row>
    <row r="3" spans="1:6" s="60" customFormat="1" x14ac:dyDescent="0.2">
      <c r="A3" s="87" t="s">
        <v>302</v>
      </c>
      <c r="B3" s="90" t="s">
        <v>51</v>
      </c>
      <c r="C3" s="110" t="s">
        <v>407</v>
      </c>
      <c r="D3" s="32" t="s">
        <v>3</v>
      </c>
      <c r="E3" s="32" t="s">
        <v>52</v>
      </c>
      <c r="F3" s="25"/>
    </row>
    <row r="4" spans="1:6" x14ac:dyDescent="0.2">
      <c r="A4" s="91" t="s">
        <v>303</v>
      </c>
      <c r="B4" s="92" t="s">
        <v>99</v>
      </c>
      <c r="C4" s="150">
        <v>280</v>
      </c>
      <c r="D4" s="65"/>
      <c r="E4" s="159">
        <f>C4*D4</f>
        <v>0</v>
      </c>
    </row>
    <row r="5" spans="1:6" x14ac:dyDescent="0.2">
      <c r="A5" s="91" t="s">
        <v>304</v>
      </c>
      <c r="B5" s="97" t="s">
        <v>99</v>
      </c>
      <c r="C5" s="150">
        <v>380</v>
      </c>
      <c r="D5" s="65"/>
      <c r="E5" s="159">
        <f t="shared" ref="E5:E10" si="0">C5*D5</f>
        <v>0</v>
      </c>
    </row>
    <row r="6" spans="1:6" x14ac:dyDescent="0.2">
      <c r="A6" s="91" t="s">
        <v>305</v>
      </c>
      <c r="B6" s="97" t="s">
        <v>99</v>
      </c>
      <c r="C6" s="150">
        <v>570</v>
      </c>
      <c r="D6" s="65"/>
      <c r="E6" s="159">
        <f t="shared" si="0"/>
        <v>0</v>
      </c>
    </row>
    <row r="7" spans="1:6" x14ac:dyDescent="0.2">
      <c r="A7" s="91" t="s">
        <v>306</v>
      </c>
      <c r="B7" s="97" t="s">
        <v>99</v>
      </c>
      <c r="C7" s="150">
        <v>770</v>
      </c>
      <c r="D7" s="65"/>
      <c r="E7" s="159">
        <f t="shared" si="0"/>
        <v>0</v>
      </c>
    </row>
    <row r="8" spans="1:6" x14ac:dyDescent="0.2">
      <c r="A8" s="91" t="s">
        <v>307</v>
      </c>
      <c r="B8" s="97" t="s">
        <v>99</v>
      </c>
      <c r="C8" s="150">
        <v>1000</v>
      </c>
      <c r="D8" s="65"/>
      <c r="E8" s="159">
        <f t="shared" si="0"/>
        <v>0</v>
      </c>
    </row>
    <row r="9" spans="1:6" x14ac:dyDescent="0.2">
      <c r="A9" s="91" t="s">
        <v>308</v>
      </c>
      <c r="B9" s="97" t="s">
        <v>99</v>
      </c>
      <c r="C9" s="150">
        <v>1370</v>
      </c>
      <c r="D9" s="65"/>
      <c r="E9" s="159">
        <f t="shared" si="0"/>
        <v>0</v>
      </c>
    </row>
    <row r="10" spans="1:6" x14ac:dyDescent="0.2">
      <c r="A10" s="91" t="s">
        <v>309</v>
      </c>
      <c r="B10" s="97" t="s">
        <v>99</v>
      </c>
      <c r="C10" s="150">
        <v>2500</v>
      </c>
      <c r="D10" s="65"/>
      <c r="E10" s="159">
        <f t="shared" si="0"/>
        <v>0</v>
      </c>
    </row>
    <row r="11" spans="1:6" s="85" customFormat="1" x14ac:dyDescent="0.2">
      <c r="A11" s="106"/>
      <c r="B11" s="111"/>
      <c r="C11" s="109"/>
      <c r="D11" s="109"/>
      <c r="E11" s="86"/>
    </row>
    <row r="12" spans="1:6" ht="12" customHeight="1" x14ac:dyDescent="0.2">
      <c r="A12" s="229" t="s">
        <v>310</v>
      </c>
      <c r="B12" s="229"/>
      <c r="C12" s="229"/>
      <c r="D12" s="229"/>
      <c r="E12" s="160">
        <f>SUM(E4:E10)</f>
        <v>0</v>
      </c>
    </row>
    <row r="14" spans="1:6" x14ac:dyDescent="0.2">
      <c r="A14" s="12" t="s">
        <v>311</v>
      </c>
    </row>
  </sheetData>
  <sheetProtection selectLockedCells="1" selectUnlockedCells="1"/>
  <mergeCells count="1">
    <mergeCell ref="A12:D12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G11" sqref="G11"/>
    </sheetView>
  </sheetViews>
  <sheetFormatPr defaultRowHeight="12.75" x14ac:dyDescent="0.2"/>
  <cols>
    <col min="1" max="1" width="44.5703125" style="12" customWidth="1"/>
    <col min="2" max="3" width="9.28515625" style="13" customWidth="1"/>
    <col min="4" max="4" width="13.85546875" style="13" customWidth="1"/>
    <col min="5" max="5" width="13.85546875" style="12" customWidth="1"/>
    <col min="6" max="16384" width="9.140625" style="12"/>
  </cols>
  <sheetData>
    <row r="1" spans="1:5" s="60" customFormat="1" x14ac:dyDescent="0.2">
      <c r="A1" s="60" t="s">
        <v>312</v>
      </c>
      <c r="B1" s="61"/>
      <c r="C1" s="61"/>
      <c r="D1" s="61"/>
    </row>
    <row r="2" spans="1:5" s="85" customFormat="1" ht="12.75" customHeight="1" x14ac:dyDescent="0.2">
      <c r="B2" s="86"/>
      <c r="C2" s="86"/>
      <c r="D2" s="86"/>
    </row>
    <row r="3" spans="1:5" s="60" customFormat="1" x14ac:dyDescent="0.2">
      <c r="A3" s="87" t="s">
        <v>313</v>
      </c>
      <c r="B3" s="63" t="s">
        <v>51</v>
      </c>
      <c r="C3" s="63" t="s">
        <v>407</v>
      </c>
      <c r="D3" s="32" t="s">
        <v>3</v>
      </c>
      <c r="E3" s="32" t="s">
        <v>52</v>
      </c>
    </row>
    <row r="4" spans="1:5" x14ac:dyDescent="0.2">
      <c r="A4" s="91" t="s">
        <v>314</v>
      </c>
      <c r="B4" s="92" t="s">
        <v>315</v>
      </c>
      <c r="C4" s="150">
        <v>12</v>
      </c>
      <c r="D4" s="65"/>
      <c r="E4" s="159">
        <f>C4*D4</f>
        <v>0</v>
      </c>
    </row>
    <row r="5" spans="1:5" x14ac:dyDescent="0.2">
      <c r="A5" s="91" t="s">
        <v>316</v>
      </c>
      <c r="B5" s="97" t="s">
        <v>315</v>
      </c>
      <c r="C5" s="150">
        <v>15</v>
      </c>
      <c r="D5" s="65"/>
      <c r="E5" s="159">
        <f>C5*D5</f>
        <v>0</v>
      </c>
    </row>
    <row r="6" spans="1:5" x14ac:dyDescent="0.2">
      <c r="A6" s="91" t="s">
        <v>317</v>
      </c>
      <c r="B6" s="97" t="s">
        <v>315</v>
      </c>
      <c r="C6" s="150">
        <v>15</v>
      </c>
      <c r="D6" s="65"/>
      <c r="E6" s="159">
        <f>C6*D6</f>
        <v>0</v>
      </c>
    </row>
    <row r="7" spans="1:5" s="85" customFormat="1" x14ac:dyDescent="0.2">
      <c r="B7" s="86"/>
      <c r="C7" s="86"/>
      <c r="D7" s="86"/>
    </row>
    <row r="8" spans="1:5" ht="12" customHeight="1" x14ac:dyDescent="0.2">
      <c r="A8" s="228" t="s">
        <v>318</v>
      </c>
      <c r="B8" s="228"/>
      <c r="C8" s="228"/>
      <c r="D8" s="228"/>
      <c r="E8" s="160">
        <f>SUM(E4:E6)</f>
        <v>0</v>
      </c>
    </row>
    <row r="10" spans="1:5" x14ac:dyDescent="0.2">
      <c r="A10" s="12" t="s">
        <v>319</v>
      </c>
    </row>
  </sheetData>
  <sheetProtection selectLockedCells="1" selectUnlockedCells="1"/>
  <mergeCells count="1">
    <mergeCell ref="A8:D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E26" activeCellId="1" sqref="E28 E4:E26"/>
    </sheetView>
  </sheetViews>
  <sheetFormatPr defaultRowHeight="12.75" x14ac:dyDescent="0.2"/>
  <cols>
    <col min="1" max="1" width="73.5703125" style="12" customWidth="1"/>
    <col min="2" max="2" width="9.28515625" style="13" customWidth="1"/>
    <col min="3" max="3" width="12.140625" style="13" bestFit="1" customWidth="1"/>
    <col min="4" max="4" width="14.140625" style="13" customWidth="1"/>
    <col min="5" max="5" width="14.140625" style="12" customWidth="1"/>
    <col min="6" max="16384" width="9.140625" style="12"/>
  </cols>
  <sheetData>
    <row r="1" spans="1:5" s="60" customFormat="1" x14ac:dyDescent="0.2">
      <c r="A1" s="60" t="s">
        <v>320</v>
      </c>
      <c r="B1" s="61"/>
      <c r="C1" s="61"/>
      <c r="D1" s="61"/>
    </row>
    <row r="2" spans="1:5" s="85" customFormat="1" ht="12.75" customHeight="1" x14ac:dyDescent="0.2">
      <c r="B2" s="86"/>
      <c r="C2" s="86"/>
      <c r="D2" s="86"/>
    </row>
    <row r="3" spans="1:5" s="60" customFormat="1" x14ac:dyDescent="0.2">
      <c r="A3" s="87" t="s">
        <v>321</v>
      </c>
      <c r="B3" s="63" t="s">
        <v>51</v>
      </c>
      <c r="C3" s="63" t="s">
        <v>407</v>
      </c>
      <c r="D3" s="32" t="s">
        <v>3</v>
      </c>
      <c r="E3" s="32" t="s">
        <v>52</v>
      </c>
    </row>
    <row r="4" spans="1:5" s="60" customFormat="1" ht="38.25" x14ac:dyDescent="0.2">
      <c r="A4" s="100" t="s">
        <v>322</v>
      </c>
      <c r="B4" s="17" t="s">
        <v>74</v>
      </c>
      <c r="C4" s="149">
        <v>1300</v>
      </c>
      <c r="D4" s="112"/>
      <c r="E4" s="159">
        <f t="shared" ref="E4:E9" si="0">C4*D4</f>
        <v>0</v>
      </c>
    </row>
    <row r="5" spans="1:5" s="60" customFormat="1" ht="38.25" x14ac:dyDescent="0.2">
      <c r="A5" s="100" t="s">
        <v>323</v>
      </c>
      <c r="B5" s="17" t="s">
        <v>74</v>
      </c>
      <c r="C5" s="149">
        <v>1600</v>
      </c>
      <c r="D5" s="112"/>
      <c r="E5" s="159">
        <f t="shared" si="0"/>
        <v>0</v>
      </c>
    </row>
    <row r="6" spans="1:5" s="60" customFormat="1" ht="38.25" x14ac:dyDescent="0.2">
      <c r="A6" s="100" t="s">
        <v>403</v>
      </c>
      <c r="B6" s="17" t="s">
        <v>74</v>
      </c>
      <c r="C6" s="149">
        <v>1900</v>
      </c>
      <c r="D6" s="112"/>
      <c r="E6" s="159">
        <f t="shared" si="0"/>
        <v>0</v>
      </c>
    </row>
    <row r="7" spans="1:5" s="60" customFormat="1" ht="38.25" x14ac:dyDescent="0.2">
      <c r="A7" s="100" t="s">
        <v>324</v>
      </c>
      <c r="B7" s="17" t="s">
        <v>74</v>
      </c>
      <c r="C7" s="149">
        <v>700</v>
      </c>
      <c r="D7" s="112"/>
      <c r="E7" s="159">
        <f t="shared" si="0"/>
        <v>0</v>
      </c>
    </row>
    <row r="8" spans="1:5" s="60" customFormat="1" ht="38.25" x14ac:dyDescent="0.2">
      <c r="A8" s="100" t="s">
        <v>325</v>
      </c>
      <c r="B8" s="17" t="s">
        <v>74</v>
      </c>
      <c r="C8" s="149">
        <v>800</v>
      </c>
      <c r="D8" s="112"/>
      <c r="E8" s="159">
        <f t="shared" si="0"/>
        <v>0</v>
      </c>
    </row>
    <row r="9" spans="1:5" s="60" customFormat="1" ht="38.25" x14ac:dyDescent="0.2">
      <c r="A9" s="100" t="s">
        <v>326</v>
      </c>
      <c r="B9" s="17" t="s">
        <v>74</v>
      </c>
      <c r="C9" s="149">
        <v>900</v>
      </c>
      <c r="D9" s="112"/>
      <c r="E9" s="159">
        <f t="shared" si="0"/>
        <v>0</v>
      </c>
    </row>
    <row r="10" spans="1:5" x14ac:dyDescent="0.2">
      <c r="A10" s="91" t="s">
        <v>327</v>
      </c>
      <c r="B10" s="97" t="s">
        <v>74</v>
      </c>
      <c r="C10" s="150">
        <v>336</v>
      </c>
      <c r="D10" s="45"/>
      <c r="E10" s="159">
        <f t="shared" ref="E10:E24" si="1">C10*D10</f>
        <v>0</v>
      </c>
    </row>
    <row r="11" spans="1:5" x14ac:dyDescent="0.2">
      <c r="A11" s="91" t="s">
        <v>328</v>
      </c>
      <c r="B11" s="97" t="s">
        <v>74</v>
      </c>
      <c r="C11" s="150">
        <v>735</v>
      </c>
      <c r="D11" s="45"/>
      <c r="E11" s="159">
        <f t="shared" si="1"/>
        <v>0</v>
      </c>
    </row>
    <row r="12" spans="1:5" x14ac:dyDescent="0.2">
      <c r="A12" s="91" t="s">
        <v>329</v>
      </c>
      <c r="B12" s="97" t="s">
        <v>74</v>
      </c>
      <c r="C12" s="150">
        <v>958</v>
      </c>
      <c r="D12" s="45"/>
      <c r="E12" s="159">
        <f t="shared" si="1"/>
        <v>0</v>
      </c>
    </row>
    <row r="13" spans="1:5" x14ac:dyDescent="0.2">
      <c r="A13" s="91" t="s">
        <v>330</v>
      </c>
      <c r="B13" s="97" t="s">
        <v>74</v>
      </c>
      <c r="C13" s="150">
        <v>1207</v>
      </c>
      <c r="D13" s="45"/>
      <c r="E13" s="159">
        <f t="shared" si="1"/>
        <v>0</v>
      </c>
    </row>
    <row r="14" spans="1:5" x14ac:dyDescent="0.2">
      <c r="A14" s="91" t="s">
        <v>331</v>
      </c>
      <c r="B14" s="97" t="s">
        <v>74</v>
      </c>
      <c r="C14" s="150">
        <v>1456</v>
      </c>
      <c r="D14" s="45"/>
      <c r="E14" s="159">
        <f t="shared" si="1"/>
        <v>0</v>
      </c>
    </row>
    <row r="15" spans="1:5" x14ac:dyDescent="0.2">
      <c r="A15" s="91" t="s">
        <v>332</v>
      </c>
      <c r="B15" s="97" t="s">
        <v>74</v>
      </c>
      <c r="C15" s="150">
        <v>3200</v>
      </c>
      <c r="D15" s="45"/>
      <c r="E15" s="159">
        <f t="shared" si="1"/>
        <v>0</v>
      </c>
    </row>
    <row r="16" spans="1:5" x14ac:dyDescent="0.2">
      <c r="A16" s="100" t="s">
        <v>333</v>
      </c>
      <c r="B16" s="97" t="s">
        <v>74</v>
      </c>
      <c r="C16" s="151">
        <v>513</v>
      </c>
      <c r="D16" s="45"/>
      <c r="E16" s="159">
        <f t="shared" si="1"/>
        <v>0</v>
      </c>
    </row>
    <row r="17" spans="1:5" x14ac:dyDescent="0.2">
      <c r="A17" s="100" t="s">
        <v>334</v>
      </c>
      <c r="B17" s="97" t="s">
        <v>74</v>
      </c>
      <c r="C17" s="151">
        <v>576</v>
      </c>
      <c r="D17" s="45"/>
      <c r="E17" s="159">
        <f t="shared" si="1"/>
        <v>0</v>
      </c>
    </row>
    <row r="18" spans="1:5" x14ac:dyDescent="0.2">
      <c r="A18" s="100" t="s">
        <v>335</v>
      </c>
      <c r="B18" s="97" t="s">
        <v>74</v>
      </c>
      <c r="C18" s="150">
        <v>1188</v>
      </c>
      <c r="D18" s="45"/>
      <c r="E18" s="159">
        <f t="shared" si="1"/>
        <v>0</v>
      </c>
    </row>
    <row r="19" spans="1:5" x14ac:dyDescent="0.2">
      <c r="A19" s="91" t="s">
        <v>336</v>
      </c>
      <c r="B19" s="97" t="s">
        <v>74</v>
      </c>
      <c r="C19" s="150">
        <v>80</v>
      </c>
      <c r="D19" s="45"/>
      <c r="E19" s="159">
        <f t="shared" si="1"/>
        <v>0</v>
      </c>
    </row>
    <row r="20" spans="1:5" x14ac:dyDescent="0.2">
      <c r="A20" s="91" t="s">
        <v>337</v>
      </c>
      <c r="B20" s="97" t="s">
        <v>74</v>
      </c>
      <c r="C20" s="150">
        <v>100</v>
      </c>
      <c r="D20" s="45"/>
      <c r="E20" s="159">
        <f t="shared" si="1"/>
        <v>0</v>
      </c>
    </row>
    <row r="21" spans="1:5" x14ac:dyDescent="0.2">
      <c r="A21" s="113" t="s">
        <v>338</v>
      </c>
      <c r="B21" s="92" t="s">
        <v>74</v>
      </c>
      <c r="C21" s="151">
        <v>15</v>
      </c>
      <c r="D21" s="45"/>
      <c r="E21" s="159">
        <f t="shared" si="1"/>
        <v>0</v>
      </c>
    </row>
    <row r="22" spans="1:5" x14ac:dyDescent="0.2">
      <c r="A22" s="113" t="s">
        <v>339</v>
      </c>
      <c r="B22" s="92" t="s">
        <v>74</v>
      </c>
      <c r="C22" s="151">
        <v>15</v>
      </c>
      <c r="D22" s="45"/>
      <c r="E22" s="159">
        <f t="shared" si="1"/>
        <v>0</v>
      </c>
    </row>
    <row r="23" spans="1:5" x14ac:dyDescent="0.2">
      <c r="A23" s="113" t="s">
        <v>340</v>
      </c>
      <c r="B23" s="92" t="s">
        <v>74</v>
      </c>
      <c r="C23" s="151">
        <v>80</v>
      </c>
      <c r="D23" s="45"/>
      <c r="E23" s="159">
        <f t="shared" si="1"/>
        <v>0</v>
      </c>
    </row>
    <row r="24" spans="1:5" x14ac:dyDescent="0.2">
      <c r="A24" s="113" t="s">
        <v>341</v>
      </c>
      <c r="B24" s="92" t="s">
        <v>74</v>
      </c>
      <c r="C24" s="151">
        <v>110</v>
      </c>
      <c r="D24" s="45"/>
      <c r="E24" s="159">
        <f t="shared" si="1"/>
        <v>0</v>
      </c>
    </row>
    <row r="25" spans="1:5" x14ac:dyDescent="0.2">
      <c r="A25" s="113" t="s">
        <v>342</v>
      </c>
      <c r="B25" s="92" t="s">
        <v>74</v>
      </c>
      <c r="C25" s="151">
        <v>90</v>
      </c>
      <c r="D25" s="45"/>
      <c r="E25" s="159">
        <f>C25*D25</f>
        <v>0</v>
      </c>
    </row>
    <row r="26" spans="1:5" x14ac:dyDescent="0.2">
      <c r="A26" s="100" t="s">
        <v>343</v>
      </c>
      <c r="B26" s="92" t="s">
        <v>74</v>
      </c>
      <c r="C26" s="151">
        <v>3000</v>
      </c>
      <c r="D26" s="45"/>
      <c r="E26" s="159">
        <f>C26*D26</f>
        <v>0</v>
      </c>
    </row>
    <row r="27" spans="1:5" x14ac:dyDescent="0.2">
      <c r="A27" s="114"/>
      <c r="B27" s="107"/>
      <c r="C27" s="107"/>
      <c r="D27" s="41"/>
      <c r="E27" s="115"/>
    </row>
    <row r="28" spans="1:5" ht="12" customHeight="1" x14ac:dyDescent="0.2">
      <c r="A28" s="228" t="s">
        <v>344</v>
      </c>
      <c r="B28" s="228"/>
      <c r="C28" s="228"/>
      <c r="D28" s="228"/>
      <c r="E28" s="160">
        <f>SUM(E4:E26)</f>
        <v>0</v>
      </c>
    </row>
  </sheetData>
  <sheetProtection selectLockedCells="1" selectUnlockedCells="1"/>
  <mergeCells count="1">
    <mergeCell ref="A28:D2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D4" sqref="D4"/>
    </sheetView>
  </sheetViews>
  <sheetFormatPr defaultRowHeight="12.75" x14ac:dyDescent="0.2"/>
  <cols>
    <col min="1" max="1" width="46.28515625" style="116" customWidth="1"/>
    <col min="2" max="2" width="9.28515625" style="117" customWidth="1"/>
    <col min="3" max="3" width="10.28515625" style="117" customWidth="1"/>
    <col min="4" max="4" width="12.140625" style="117" customWidth="1"/>
    <col min="5" max="5" width="14.5703125" style="116" customWidth="1"/>
    <col min="6" max="16384" width="9.140625" style="116"/>
  </cols>
  <sheetData>
    <row r="1" spans="1:5" s="118" customFormat="1" x14ac:dyDescent="0.2">
      <c r="A1" s="118" t="s">
        <v>345</v>
      </c>
      <c r="B1" s="119"/>
      <c r="C1" s="119"/>
      <c r="D1" s="119"/>
    </row>
    <row r="2" spans="1:5" s="115" customFormat="1" ht="12.75" customHeight="1" x14ac:dyDescent="0.2">
      <c r="B2" s="120"/>
      <c r="C2" s="120"/>
      <c r="D2" s="120"/>
    </row>
    <row r="3" spans="1:5" x14ac:dyDescent="0.2">
      <c r="A3" s="121" t="s">
        <v>346</v>
      </c>
      <c r="B3" s="122" t="s">
        <v>51</v>
      </c>
      <c r="C3" s="122" t="s">
        <v>407</v>
      </c>
      <c r="D3" s="32" t="s">
        <v>3</v>
      </c>
      <c r="E3" s="32" t="s">
        <v>52</v>
      </c>
    </row>
    <row r="4" spans="1:5" x14ac:dyDescent="0.2">
      <c r="A4" s="123" t="s">
        <v>347</v>
      </c>
      <c r="B4" s="124" t="s">
        <v>348</v>
      </c>
      <c r="C4" s="148">
        <v>75</v>
      </c>
      <c r="D4" s="65"/>
      <c r="E4" s="159">
        <f>C4*D4</f>
        <v>0</v>
      </c>
    </row>
    <row r="5" spans="1:5" s="115" customFormat="1" x14ac:dyDescent="0.2">
      <c r="B5" s="120"/>
      <c r="C5" s="120"/>
      <c r="D5" s="120"/>
    </row>
    <row r="6" spans="1:5" ht="12" customHeight="1" x14ac:dyDescent="0.2">
      <c r="A6" s="230" t="s">
        <v>349</v>
      </c>
      <c r="B6" s="230"/>
      <c r="C6" s="230"/>
      <c r="D6" s="230"/>
      <c r="E6" s="160">
        <f>SUM(E4:E5)</f>
        <v>0</v>
      </c>
    </row>
    <row r="8" spans="1:5" x14ac:dyDescent="0.2">
      <c r="A8" s="116" t="s">
        <v>350</v>
      </c>
    </row>
    <row r="9" spans="1:5" x14ac:dyDescent="0.2">
      <c r="A9" s="116" t="s">
        <v>351</v>
      </c>
    </row>
    <row r="10" spans="1:5" x14ac:dyDescent="0.2">
      <c r="A10" s="116" t="s">
        <v>352</v>
      </c>
    </row>
    <row r="11" spans="1:5" x14ac:dyDescent="0.2">
      <c r="A11" s="116" t="s">
        <v>353</v>
      </c>
    </row>
    <row r="12" spans="1:5" x14ac:dyDescent="0.2">
      <c r="A12" s="116" t="s">
        <v>354</v>
      </c>
    </row>
  </sheetData>
  <sheetProtection selectLockedCells="1" selectUnlockedCells="1"/>
  <mergeCells count="1">
    <mergeCell ref="A6:D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15" sqref="B15"/>
    </sheetView>
  </sheetViews>
  <sheetFormatPr defaultRowHeight="12.75" x14ac:dyDescent="0.2"/>
  <cols>
    <col min="1" max="1" width="68.5703125" style="12" customWidth="1"/>
    <col min="2" max="2" width="32.7109375" style="12" customWidth="1"/>
    <col min="3" max="3" width="15.140625" style="13" customWidth="1"/>
    <col min="4" max="4" width="13.85546875" style="13" customWidth="1"/>
    <col min="5" max="5" width="13.28515625" style="12" customWidth="1"/>
    <col min="6" max="7" width="14.5703125" style="12" customWidth="1"/>
    <col min="8" max="8" width="17.5703125" style="12" customWidth="1"/>
    <col min="9" max="16384" width="9.140625" style="12"/>
  </cols>
  <sheetData>
    <row r="1" spans="1:4" x14ac:dyDescent="0.2">
      <c r="D1" s="14"/>
    </row>
    <row r="2" spans="1:4" ht="14.1" customHeight="1" x14ac:dyDescent="0.2">
      <c r="A2" s="206" t="s">
        <v>27</v>
      </c>
      <c r="B2" s="206"/>
    </row>
    <row r="3" spans="1:4" ht="14.1" customHeight="1" x14ac:dyDescent="0.25">
      <c r="A3" s="207" t="s">
        <v>482</v>
      </c>
      <c r="B3" s="207"/>
    </row>
    <row r="4" spans="1:4" ht="15" x14ac:dyDescent="0.25">
      <c r="A4" s="15"/>
      <c r="B4" s="15"/>
    </row>
    <row r="5" spans="1:4" ht="14.1" customHeight="1" x14ac:dyDescent="0.2">
      <c r="A5" s="206" t="s">
        <v>28</v>
      </c>
      <c r="B5" s="206"/>
    </row>
    <row r="6" spans="1:4" ht="14.1" customHeight="1" x14ac:dyDescent="0.25">
      <c r="A6" s="207"/>
      <c r="B6" s="207"/>
    </row>
    <row r="8" spans="1:4" ht="15" x14ac:dyDescent="0.2">
      <c r="A8" s="130" t="s">
        <v>29</v>
      </c>
      <c r="B8" s="131">
        <f>Resumo!H23</f>
        <v>253307</v>
      </c>
    </row>
    <row r="9" spans="1:4" ht="15" x14ac:dyDescent="0.2">
      <c r="A9" s="130" t="s">
        <v>30</v>
      </c>
      <c r="B9" s="132">
        <f>Resumo!H25</f>
        <v>105</v>
      </c>
    </row>
    <row r="10" spans="1:4" ht="15" x14ac:dyDescent="0.2">
      <c r="A10" s="130" t="s">
        <v>33</v>
      </c>
      <c r="B10" s="133">
        <f>700*B8+300*B9</f>
        <v>177346400</v>
      </c>
    </row>
    <row r="11" spans="1:4" ht="15" x14ac:dyDescent="0.2">
      <c r="A11" s="130" t="s">
        <v>355</v>
      </c>
      <c r="B11" s="133">
        <f>1500*B8</f>
        <v>379960500</v>
      </c>
    </row>
    <row r="12" spans="1:4" x14ac:dyDescent="0.2">
      <c r="B12" s="16"/>
    </row>
    <row r="13" spans="1:4" x14ac:dyDescent="0.2">
      <c r="B13" s="16"/>
    </row>
    <row r="14" spans="1:4" ht="24" customHeight="1" x14ac:dyDescent="0.2">
      <c r="A14" s="17" t="s">
        <v>31</v>
      </c>
      <c r="B14" s="18" t="s">
        <v>32</v>
      </c>
    </row>
    <row r="15" spans="1:4" x14ac:dyDescent="0.2">
      <c r="A15" s="125" t="s">
        <v>356</v>
      </c>
      <c r="B15" s="146"/>
    </row>
    <row r="16" spans="1:4" x14ac:dyDescent="0.2">
      <c r="A16" s="125" t="s">
        <v>357</v>
      </c>
      <c r="B16" s="147"/>
    </row>
    <row r="19" spans="1:2" ht="25.5" customHeight="1" x14ac:dyDescent="0.2">
      <c r="A19" s="20" t="s">
        <v>34</v>
      </c>
      <c r="B19" s="21">
        <f>+B10*B15</f>
        <v>0</v>
      </c>
    </row>
    <row r="20" spans="1:2" ht="25.5" customHeight="1" x14ac:dyDescent="0.2">
      <c r="A20" s="20" t="s">
        <v>35</v>
      </c>
      <c r="B20" s="21">
        <f>B19/12</f>
        <v>0</v>
      </c>
    </row>
    <row r="21" spans="1:2" ht="25.5" customHeight="1" x14ac:dyDescent="0.2">
      <c r="A21" s="20" t="s">
        <v>408</v>
      </c>
      <c r="B21" s="21">
        <f>B11*B16</f>
        <v>0</v>
      </c>
    </row>
    <row r="22" spans="1:2" ht="25.5" customHeight="1" x14ac:dyDescent="0.2">
      <c r="A22" s="20" t="s">
        <v>406</v>
      </c>
      <c r="B22" s="21">
        <v>300000</v>
      </c>
    </row>
    <row r="23" spans="1:2" ht="25.5" customHeight="1" x14ac:dyDescent="0.2">
      <c r="A23" s="20" t="s">
        <v>36</v>
      </c>
      <c r="B23" s="21">
        <f>B22+B19+B21</f>
        <v>300000</v>
      </c>
    </row>
    <row r="24" spans="1:2" ht="15.75" customHeight="1" x14ac:dyDescent="0.2">
      <c r="A24" s="13"/>
      <c r="B24" s="13"/>
    </row>
    <row r="25" spans="1:2" x14ac:dyDescent="0.2">
      <c r="A25" s="12" t="s">
        <v>409</v>
      </c>
    </row>
  </sheetData>
  <sheetProtection selectLockedCells="1" selectUnlockedCells="1"/>
  <mergeCells count="4">
    <mergeCell ref="A2:B2"/>
    <mergeCell ref="A3:B3"/>
    <mergeCell ref="A5:B5"/>
    <mergeCell ref="A6:B6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7" workbookViewId="0">
      <selection activeCell="E3" sqref="E3:F3"/>
    </sheetView>
  </sheetViews>
  <sheetFormatPr defaultRowHeight="12.75" x14ac:dyDescent="0.2"/>
  <cols>
    <col min="1" max="3" width="11.28515625" style="22" customWidth="1"/>
    <col min="4" max="4" width="13" style="22" customWidth="1"/>
    <col min="5" max="5" width="15.85546875" style="22" customWidth="1"/>
    <col min="6" max="6" width="17.5703125" style="22" customWidth="1"/>
    <col min="7" max="16384" width="9.140625" style="22"/>
  </cols>
  <sheetData>
    <row r="1" spans="1:6" s="24" customFormat="1" ht="16.5" customHeight="1" x14ac:dyDescent="0.2">
      <c r="A1" s="213" t="s">
        <v>37</v>
      </c>
      <c r="B1" s="213"/>
      <c r="C1" s="213"/>
      <c r="D1" s="213"/>
      <c r="E1" s="213"/>
      <c r="F1" s="213"/>
    </row>
    <row r="2" spans="1:6" s="25" customFormat="1" x14ac:dyDescent="0.2"/>
    <row r="3" spans="1:6" ht="12" customHeight="1" x14ac:dyDescent="0.2">
      <c r="A3" s="26" t="s">
        <v>38</v>
      </c>
      <c r="B3" s="27"/>
      <c r="C3" s="27"/>
      <c r="D3" s="28"/>
      <c r="E3" s="214"/>
      <c r="F3" s="214"/>
    </row>
    <row r="4" spans="1:6" s="24" customFormat="1" ht="12" customHeight="1" x14ac:dyDescent="0.2">
      <c r="A4" s="215" t="s">
        <v>39</v>
      </c>
      <c r="B4" s="215"/>
      <c r="C4" s="215"/>
      <c r="D4" s="215"/>
      <c r="E4" s="216"/>
      <c r="F4" s="216"/>
    </row>
    <row r="5" spans="1:6" s="24" customFormat="1" ht="12" customHeight="1" x14ac:dyDescent="0.2">
      <c r="A5" s="215" t="s">
        <v>40</v>
      </c>
      <c r="B5" s="215"/>
      <c r="C5" s="215"/>
      <c r="D5" s="215"/>
      <c r="E5" s="217"/>
      <c r="F5" s="217"/>
    </row>
    <row r="6" spans="1:6" s="24" customFormat="1" x14ac:dyDescent="0.2">
      <c r="A6" s="29"/>
      <c r="B6" s="29"/>
      <c r="C6" s="29"/>
      <c r="D6" s="29"/>
      <c r="E6" s="29"/>
      <c r="F6" s="29"/>
    </row>
    <row r="7" spans="1:6" s="24" customFormat="1" ht="12" customHeight="1" x14ac:dyDescent="0.2">
      <c r="A7" s="213" t="s">
        <v>41</v>
      </c>
      <c r="B7" s="213"/>
      <c r="C7" s="213"/>
      <c r="D7" s="213"/>
      <c r="E7" s="213"/>
      <c r="F7" s="213"/>
    </row>
    <row r="8" spans="1:6" s="24" customFormat="1" ht="12" customHeight="1" x14ac:dyDescent="0.2">
      <c r="A8" s="213"/>
      <c r="B8" s="213"/>
      <c r="C8" s="23" t="s">
        <v>404</v>
      </c>
      <c r="D8" s="30">
        <f>Valores!B15</f>
        <v>0</v>
      </c>
      <c r="E8" s="23" t="s">
        <v>405</v>
      </c>
      <c r="F8" s="30">
        <f>Valores!B16</f>
        <v>0</v>
      </c>
    </row>
    <row r="9" spans="1:6" s="25" customFormat="1" ht="7.5" customHeight="1" x14ac:dyDescent="0.2">
      <c r="E9" s="31"/>
      <c r="F9" s="31"/>
    </row>
    <row r="10" spans="1:6" ht="12" customHeight="1" x14ac:dyDescent="0.2">
      <c r="A10" s="218" t="s">
        <v>42</v>
      </c>
      <c r="B10" s="218"/>
      <c r="C10" s="218"/>
      <c r="D10" s="218"/>
      <c r="E10" s="32" t="s">
        <v>43</v>
      </c>
      <c r="F10" s="32" t="s">
        <v>44</v>
      </c>
    </row>
    <row r="11" spans="1:6" ht="12" customHeight="1" x14ac:dyDescent="0.2">
      <c r="A11" s="209" t="str">
        <f>'Infra G 1'!A72</f>
        <v>INFRA G 1 : Canalização Subterrânea - Forn/Inst</v>
      </c>
      <c r="B11" s="209"/>
      <c r="C11" s="209"/>
      <c r="D11" s="209"/>
      <c r="E11" s="162">
        <f>'Infra G 1'!E72</f>
        <v>0</v>
      </c>
      <c r="F11" s="162">
        <f>F8*E11</f>
        <v>0</v>
      </c>
    </row>
    <row r="12" spans="1:6" ht="12" customHeight="1" x14ac:dyDescent="0.2">
      <c r="A12" s="209" t="str">
        <f>'Infra G 2'!A32:D32</f>
        <v>INFRA G 2 : Rede Aérea - Forn/Inst</v>
      </c>
      <c r="B12" s="209"/>
      <c r="C12" s="209"/>
      <c r="D12" s="209"/>
      <c r="E12" s="162">
        <f>'Infra G 2'!E32</f>
        <v>0</v>
      </c>
      <c r="F12" s="162">
        <f>F8*E12</f>
        <v>0</v>
      </c>
    </row>
    <row r="13" spans="1:6" ht="12" customHeight="1" x14ac:dyDescent="0.2">
      <c r="A13" s="209" t="str">
        <f>'Infra G 3'!A9:D9</f>
        <v>INFRA G 3 : Infraestrutura Interna - Forn/Inst</v>
      </c>
      <c r="B13" s="209"/>
      <c r="C13" s="209"/>
      <c r="D13" s="209"/>
      <c r="E13" s="162">
        <f>'Infra G 3'!E9</f>
        <v>0</v>
      </c>
      <c r="F13" s="162">
        <f>F8*E13</f>
        <v>0</v>
      </c>
    </row>
    <row r="14" spans="1:6" ht="12" customHeight="1" x14ac:dyDescent="0.2">
      <c r="A14" s="209" t="str">
        <f>'Infra G 4'!A16:D16</f>
        <v>INFRA G 4 : Proteção Elétrica - Forn/Inst</v>
      </c>
      <c r="B14" s="209"/>
      <c r="C14" s="209"/>
      <c r="D14" s="209"/>
      <c r="E14" s="162">
        <f>'Infra G 4'!E16</f>
        <v>0</v>
      </c>
      <c r="F14" s="162">
        <f>F8*E14</f>
        <v>0</v>
      </c>
    </row>
    <row r="15" spans="1:6" s="24" customFormat="1" ht="12" customHeight="1" x14ac:dyDescent="0.2">
      <c r="A15" s="210" t="s">
        <v>45</v>
      </c>
      <c r="B15" s="210"/>
      <c r="C15" s="210"/>
      <c r="D15" s="210"/>
      <c r="E15" s="163">
        <f>SUM(E11:E14)</f>
        <v>0</v>
      </c>
      <c r="F15" s="163">
        <f>SUM(F11:F14)</f>
        <v>0</v>
      </c>
    </row>
    <row r="16" spans="1:6" s="25" customFormat="1" ht="6.75" customHeight="1" x14ac:dyDescent="0.2">
      <c r="E16" s="33"/>
    </row>
    <row r="17" spans="1:6" ht="12" customHeight="1" x14ac:dyDescent="0.2">
      <c r="A17" s="211" t="s">
        <v>46</v>
      </c>
      <c r="B17" s="211"/>
      <c r="C17" s="211"/>
      <c r="D17" s="211"/>
      <c r="E17" s="35" t="s">
        <v>47</v>
      </c>
      <c r="F17" s="32" t="s">
        <v>44</v>
      </c>
    </row>
    <row r="18" spans="1:6" ht="12" customHeight="1" x14ac:dyDescent="0.2">
      <c r="A18" s="209" t="str">
        <f>'Rede G 1'!A26:D26</f>
        <v>REDE G 1 : Cordões Ópticos - Forn/Inst</v>
      </c>
      <c r="B18" s="209"/>
      <c r="C18" s="209"/>
      <c r="D18" s="209"/>
      <c r="E18" s="162">
        <f>'Rede G 1'!E26</f>
        <v>0</v>
      </c>
      <c r="F18" s="162">
        <f>F8*E18</f>
        <v>0</v>
      </c>
    </row>
    <row r="19" spans="1:6" ht="12" customHeight="1" x14ac:dyDescent="0.2">
      <c r="A19" s="209" t="str">
        <f>'Rede G 2'!A134:F134</f>
        <v>REDE G 2 : Cabos Ópticos - Forn/Inst</v>
      </c>
      <c r="B19" s="209"/>
      <c r="C19" s="209"/>
      <c r="D19" s="209"/>
      <c r="E19" s="162">
        <f>'Rede G 2'!G134</f>
        <v>0</v>
      </c>
      <c r="F19" s="162">
        <f>F8*E19</f>
        <v>0</v>
      </c>
    </row>
    <row r="20" spans="1:6" ht="12" customHeight="1" x14ac:dyDescent="0.2">
      <c r="A20" s="209" t="str">
        <f>'Rede G 3'!A19:D19</f>
        <v>REDE G 3 : Cabos Ópticos - Emenda</v>
      </c>
      <c r="B20" s="209"/>
      <c r="C20" s="209"/>
      <c r="D20" s="209"/>
      <c r="E20" s="162">
        <f>'Rede G 3'!E19</f>
        <v>0</v>
      </c>
      <c r="F20" s="162">
        <f>F8*E20</f>
        <v>0</v>
      </c>
    </row>
    <row r="21" spans="1:6" ht="12" customHeight="1" x14ac:dyDescent="0.2">
      <c r="A21" s="209" t="str">
        <f>'Rede G 4'!A12:D12</f>
        <v>REDE G 4 : Cabos Ópticos - Terminação</v>
      </c>
      <c r="B21" s="209"/>
      <c r="C21" s="209"/>
      <c r="D21" s="209"/>
      <c r="E21" s="162">
        <f>'Rede G 4'!E12</f>
        <v>0</v>
      </c>
      <c r="F21" s="162">
        <f>F8*E21</f>
        <v>0</v>
      </c>
    </row>
    <row r="22" spans="1:6" ht="12" customHeight="1" x14ac:dyDescent="0.2">
      <c r="A22" s="209" t="str">
        <f>'Rede G 5'!A8:D8</f>
        <v>REDE G 5 : Cabos Ópticos - Testes</v>
      </c>
      <c r="B22" s="209"/>
      <c r="C22" s="209"/>
      <c r="D22" s="209"/>
      <c r="E22" s="162">
        <f>'Rede G 5'!E8</f>
        <v>0</v>
      </c>
      <c r="F22" s="162">
        <f>F8*E22</f>
        <v>0</v>
      </c>
    </row>
    <row r="23" spans="1:6" ht="12" customHeight="1" x14ac:dyDescent="0.2">
      <c r="A23" s="209" t="str">
        <f>'Rede G 6'!A28:D28</f>
        <v>REDE G 6 : Equipamentos Passivos - Forn/Inst</v>
      </c>
      <c r="B23" s="209"/>
      <c r="C23" s="209"/>
      <c r="D23" s="209"/>
      <c r="E23" s="162">
        <f>'Rede G 6'!E28</f>
        <v>0</v>
      </c>
      <c r="F23" s="162">
        <f>F8*E23</f>
        <v>0</v>
      </c>
    </row>
    <row r="24" spans="1:6" ht="12" customHeight="1" x14ac:dyDescent="0.2">
      <c r="A24" s="209" t="str">
        <f>'Rede G 7'!A6:D6</f>
        <v>REDE G 7 : Cadastro</v>
      </c>
      <c r="B24" s="209"/>
      <c r="C24" s="209"/>
      <c r="D24" s="209"/>
      <c r="E24" s="162">
        <f>'Rede G 7'!E4</f>
        <v>0</v>
      </c>
      <c r="F24" s="162">
        <f>F8*E24</f>
        <v>0</v>
      </c>
    </row>
    <row r="25" spans="1:6" s="24" customFormat="1" ht="12" customHeight="1" x14ac:dyDescent="0.2">
      <c r="A25" s="212" t="s">
        <v>45</v>
      </c>
      <c r="B25" s="212"/>
      <c r="C25" s="212"/>
      <c r="D25" s="212"/>
      <c r="E25" s="163">
        <f>SUM(E18:E24)</f>
        <v>0</v>
      </c>
      <c r="F25" s="163">
        <f>SUM(F18:F24)</f>
        <v>0</v>
      </c>
    </row>
    <row r="26" spans="1:6" s="36" customFormat="1" x14ac:dyDescent="0.2">
      <c r="E26" s="37"/>
    </row>
    <row r="27" spans="1:6" ht="12" customHeight="1" x14ac:dyDescent="0.2">
      <c r="A27" s="208" t="s">
        <v>48</v>
      </c>
      <c r="B27" s="208"/>
      <c r="C27" s="208"/>
      <c r="D27" s="208"/>
      <c r="E27" s="163">
        <f>E15+E25</f>
        <v>0</v>
      </c>
      <c r="F27" s="163">
        <f>F15+F25</f>
        <v>0</v>
      </c>
    </row>
    <row r="30" spans="1:6" x14ac:dyDescent="0.2">
      <c r="E30" s="38"/>
    </row>
  </sheetData>
  <sheetProtection selectLockedCells="1" selectUnlockedCells="1"/>
  <mergeCells count="24">
    <mergeCell ref="A13:D13"/>
    <mergeCell ref="A1:F1"/>
    <mergeCell ref="E3:F3"/>
    <mergeCell ref="A4:D4"/>
    <mergeCell ref="E4:F4"/>
    <mergeCell ref="A5:D5"/>
    <mergeCell ref="E5:F5"/>
    <mergeCell ref="A7:F7"/>
    <mergeCell ref="A8:B8"/>
    <mergeCell ref="A10:D10"/>
    <mergeCell ref="A11:D11"/>
    <mergeCell ref="A12:D12"/>
    <mergeCell ref="A27:D27"/>
    <mergeCell ref="A14:D14"/>
    <mergeCell ref="A15:D15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</mergeCells>
  <printOptions horizont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workbookViewId="0">
      <selection activeCell="E43" sqref="E43"/>
    </sheetView>
  </sheetViews>
  <sheetFormatPr defaultRowHeight="12.75" x14ac:dyDescent="0.2"/>
  <cols>
    <col min="1" max="1" width="61" style="36" customWidth="1"/>
    <col min="2" max="2" width="9.28515625" style="39" customWidth="1"/>
    <col min="3" max="3" width="12.140625" style="39" bestFit="1" customWidth="1"/>
    <col min="4" max="4" width="13.28515625" style="39" customWidth="1"/>
    <col min="5" max="5" width="13.28515625" style="36" customWidth="1"/>
    <col min="6" max="6" width="2.5703125" style="36" customWidth="1"/>
    <col min="7" max="16384" width="9.140625" style="36"/>
  </cols>
  <sheetData>
    <row r="1" spans="1:5" x14ac:dyDescent="0.2">
      <c r="A1" s="25" t="s">
        <v>49</v>
      </c>
    </row>
    <row r="2" spans="1:5" s="40" customFormat="1" ht="12.75" customHeight="1" x14ac:dyDescent="0.2">
      <c r="B2" s="41"/>
      <c r="C2" s="41"/>
      <c r="D2" s="41"/>
    </row>
    <row r="3" spans="1:5" s="25" customFormat="1" ht="25.5" x14ac:dyDescent="0.2">
      <c r="A3" s="42" t="s">
        <v>50</v>
      </c>
      <c r="B3" s="34" t="s">
        <v>51</v>
      </c>
      <c r="C3" s="34" t="s">
        <v>407</v>
      </c>
      <c r="D3" s="32" t="s">
        <v>3</v>
      </c>
      <c r="E3" s="32" t="s">
        <v>52</v>
      </c>
    </row>
    <row r="4" spans="1:5" x14ac:dyDescent="0.2">
      <c r="A4" s="43" t="s">
        <v>53</v>
      </c>
      <c r="B4" s="11" t="s">
        <v>54</v>
      </c>
      <c r="C4" s="167">
        <v>72</v>
      </c>
      <c r="D4" s="45"/>
      <c r="E4" s="162">
        <f>C4*D4</f>
        <v>0</v>
      </c>
    </row>
    <row r="5" spans="1:5" x14ac:dyDescent="0.2">
      <c r="A5" s="43" t="s">
        <v>55</v>
      </c>
      <c r="B5" s="11" t="s">
        <v>54</v>
      </c>
      <c r="C5" s="167">
        <v>86</v>
      </c>
      <c r="D5" s="45"/>
      <c r="E5" s="162">
        <f>C5*D5</f>
        <v>0</v>
      </c>
    </row>
    <row r="6" spans="1:5" x14ac:dyDescent="0.2">
      <c r="A6" s="46" t="s">
        <v>56</v>
      </c>
      <c r="B6" s="47" t="s">
        <v>54</v>
      </c>
      <c r="C6" s="168">
        <v>99</v>
      </c>
      <c r="D6" s="45"/>
      <c r="E6" s="169">
        <f>C6*D6</f>
        <v>0</v>
      </c>
    </row>
    <row r="7" spans="1:5" s="40" customFormat="1" x14ac:dyDescent="0.2">
      <c r="A7" s="48"/>
      <c r="B7" s="49"/>
      <c r="C7" s="49"/>
      <c r="D7" s="49"/>
      <c r="E7" s="49"/>
    </row>
    <row r="8" spans="1:5" s="25" customFormat="1" ht="25.5" x14ac:dyDescent="0.2">
      <c r="A8" s="50" t="s">
        <v>57</v>
      </c>
      <c r="B8" s="51" t="s">
        <v>51</v>
      </c>
      <c r="C8" s="51" t="s">
        <v>407</v>
      </c>
      <c r="D8" s="32" t="s">
        <v>3</v>
      </c>
      <c r="E8" s="32" t="s">
        <v>52</v>
      </c>
    </row>
    <row r="9" spans="1:5" x14ac:dyDescent="0.2">
      <c r="A9" s="43" t="s">
        <v>53</v>
      </c>
      <c r="B9" s="11" t="s">
        <v>54</v>
      </c>
      <c r="C9" s="167">
        <v>55</v>
      </c>
      <c r="D9" s="45"/>
      <c r="E9" s="162">
        <f>C9*D9</f>
        <v>0</v>
      </c>
    </row>
    <row r="10" spans="1:5" x14ac:dyDescent="0.2">
      <c r="A10" s="43" t="s">
        <v>55</v>
      </c>
      <c r="B10" s="11" t="s">
        <v>54</v>
      </c>
      <c r="C10" s="167">
        <v>65</v>
      </c>
      <c r="D10" s="45"/>
      <c r="E10" s="162">
        <f>C10*D10</f>
        <v>0</v>
      </c>
    </row>
    <row r="11" spans="1:5" x14ac:dyDescent="0.2">
      <c r="A11" s="43" t="s">
        <v>56</v>
      </c>
      <c r="B11" s="11" t="s">
        <v>54</v>
      </c>
      <c r="C11" s="167">
        <v>82</v>
      </c>
      <c r="D11" s="45"/>
      <c r="E11" s="162">
        <f>C11*D11</f>
        <v>0</v>
      </c>
    </row>
    <row r="12" spans="1:5" s="40" customFormat="1" x14ac:dyDescent="0.2">
      <c r="B12" s="41"/>
      <c r="C12" s="41"/>
      <c r="D12" s="41"/>
      <c r="E12" s="52"/>
    </row>
    <row r="13" spans="1:5" s="25" customFormat="1" x14ac:dyDescent="0.2">
      <c r="A13" s="53" t="s">
        <v>58</v>
      </c>
      <c r="B13" s="34" t="s">
        <v>51</v>
      </c>
      <c r="C13" s="34" t="s">
        <v>407</v>
      </c>
      <c r="D13" s="32" t="s">
        <v>3</v>
      </c>
      <c r="E13" s="32" t="s">
        <v>52</v>
      </c>
    </row>
    <row r="14" spans="1:5" x14ac:dyDescent="0.2">
      <c r="A14" s="43" t="s">
        <v>59</v>
      </c>
      <c r="B14" s="11" t="s">
        <v>54</v>
      </c>
      <c r="C14" s="167">
        <v>80</v>
      </c>
      <c r="D14" s="45"/>
      <c r="E14" s="162">
        <f>C14*D14</f>
        <v>0</v>
      </c>
    </row>
    <row r="15" spans="1:5" x14ac:dyDescent="0.2">
      <c r="A15" s="43" t="s">
        <v>60</v>
      </c>
      <c r="B15" s="11" t="s">
        <v>54</v>
      </c>
      <c r="C15" s="167">
        <v>90</v>
      </c>
      <c r="D15" s="45"/>
      <c r="E15" s="162">
        <f>C15*D15</f>
        <v>0</v>
      </c>
    </row>
    <row r="16" spans="1:5" ht="13.5" customHeight="1" x14ac:dyDescent="0.2">
      <c r="A16" s="43" t="s">
        <v>61</v>
      </c>
      <c r="B16" s="11" t="s">
        <v>54</v>
      </c>
      <c r="C16" s="167">
        <v>102</v>
      </c>
      <c r="D16" s="45"/>
      <c r="E16" s="162">
        <f>C16*D16</f>
        <v>0</v>
      </c>
    </row>
    <row r="17" spans="1:7" x14ac:dyDescent="0.2">
      <c r="A17" s="43" t="s">
        <v>62</v>
      </c>
      <c r="B17" s="44" t="s">
        <v>54</v>
      </c>
      <c r="C17" s="167">
        <v>132</v>
      </c>
      <c r="D17" s="45"/>
      <c r="E17" s="170">
        <f>C17*D17</f>
        <v>0</v>
      </c>
    </row>
    <row r="18" spans="1:7" s="40" customFormat="1" x14ac:dyDescent="0.2">
      <c r="B18" s="41"/>
      <c r="C18" s="41"/>
      <c r="D18" s="41"/>
      <c r="E18" s="52"/>
    </row>
    <row r="19" spans="1:7" s="25" customFormat="1" ht="25.5" x14ac:dyDescent="0.2">
      <c r="A19" s="54" t="s">
        <v>63</v>
      </c>
      <c r="B19" s="34" t="s">
        <v>51</v>
      </c>
      <c r="C19" s="34" t="s">
        <v>407</v>
      </c>
      <c r="D19" s="32" t="s">
        <v>3</v>
      </c>
      <c r="E19" s="32" t="s">
        <v>52</v>
      </c>
    </row>
    <row r="20" spans="1:7" x14ac:dyDescent="0.2">
      <c r="A20" s="43" t="s">
        <v>60</v>
      </c>
      <c r="B20" s="55" t="s">
        <v>54</v>
      </c>
      <c r="C20" s="171">
        <v>65</v>
      </c>
      <c r="D20" s="45"/>
      <c r="E20" s="162">
        <f>C20*D20</f>
        <v>0</v>
      </c>
    </row>
    <row r="21" spans="1:7" x14ac:dyDescent="0.2">
      <c r="A21" s="43" t="s">
        <v>61</v>
      </c>
      <c r="B21" s="55" t="s">
        <v>54</v>
      </c>
      <c r="C21" s="171">
        <v>75</v>
      </c>
      <c r="D21" s="45"/>
      <c r="E21" s="162">
        <f>C21*D21</f>
        <v>0</v>
      </c>
    </row>
    <row r="22" spans="1:7" x14ac:dyDescent="0.2">
      <c r="A22" s="43" t="s">
        <v>62</v>
      </c>
      <c r="B22" s="55" t="s">
        <v>54</v>
      </c>
      <c r="C22" s="171">
        <v>84</v>
      </c>
      <c r="D22" s="45"/>
      <c r="E22" s="162">
        <f>C22*D22</f>
        <v>0</v>
      </c>
    </row>
    <row r="23" spans="1:7" x14ac:dyDescent="0.2">
      <c r="A23" s="40"/>
      <c r="B23" s="41"/>
      <c r="C23" s="41"/>
      <c r="D23" s="41"/>
      <c r="E23" s="52"/>
    </row>
    <row r="24" spans="1:7" ht="25.5" x14ac:dyDescent="0.2">
      <c r="A24" s="54" t="s">
        <v>64</v>
      </c>
      <c r="B24" s="34" t="s">
        <v>51</v>
      </c>
      <c r="C24" s="34" t="s">
        <v>407</v>
      </c>
      <c r="D24" s="32" t="s">
        <v>3</v>
      </c>
      <c r="E24" s="32" t="s">
        <v>52</v>
      </c>
    </row>
    <row r="25" spans="1:7" x14ac:dyDescent="0.2">
      <c r="A25" s="43" t="s">
        <v>60</v>
      </c>
      <c r="B25" s="55" t="s">
        <v>54</v>
      </c>
      <c r="C25" s="171">
        <v>50</v>
      </c>
      <c r="D25" s="45"/>
      <c r="E25" s="162">
        <f>C25*D25</f>
        <v>0</v>
      </c>
    </row>
    <row r="26" spans="1:7" s="40" customFormat="1" x14ac:dyDescent="0.2">
      <c r="A26" s="43" t="s">
        <v>61</v>
      </c>
      <c r="B26" s="55" t="s">
        <v>54</v>
      </c>
      <c r="C26" s="171">
        <v>60</v>
      </c>
      <c r="D26" s="45"/>
      <c r="E26" s="162">
        <f>C26*D26</f>
        <v>0</v>
      </c>
    </row>
    <row r="27" spans="1:7" s="25" customFormat="1" x14ac:dyDescent="0.2">
      <c r="A27" s="43" t="s">
        <v>62</v>
      </c>
      <c r="B27" s="55" t="s">
        <v>54</v>
      </c>
      <c r="C27" s="171">
        <v>68</v>
      </c>
      <c r="D27" s="45"/>
      <c r="E27" s="162">
        <f>C27*D27</f>
        <v>0</v>
      </c>
      <c r="G27" s="173"/>
    </row>
    <row r="28" spans="1:7" x14ac:dyDescent="0.2">
      <c r="A28" s="40"/>
      <c r="B28" s="41"/>
      <c r="C28" s="41"/>
      <c r="D28" s="41"/>
      <c r="E28" s="52"/>
    </row>
    <row r="29" spans="1:7" ht="25.5" x14ac:dyDescent="0.2">
      <c r="A29" s="53" t="s">
        <v>65</v>
      </c>
      <c r="B29" s="34" t="s">
        <v>51</v>
      </c>
      <c r="C29" s="34" t="s">
        <v>407</v>
      </c>
      <c r="D29" s="32" t="s">
        <v>3</v>
      </c>
      <c r="E29" s="32" t="s">
        <v>52</v>
      </c>
    </row>
    <row r="30" spans="1:7" x14ac:dyDescent="0.2">
      <c r="A30" s="43" t="s">
        <v>53</v>
      </c>
      <c r="B30" s="11" t="s">
        <v>54</v>
      </c>
      <c r="C30" s="167">
        <v>60</v>
      </c>
      <c r="D30" s="45"/>
      <c r="E30" s="162">
        <f>C30*D30</f>
        <v>0</v>
      </c>
    </row>
    <row r="31" spans="1:7" s="40" customFormat="1" x14ac:dyDescent="0.2">
      <c r="B31" s="41"/>
      <c r="C31" s="41"/>
      <c r="D31" s="41"/>
      <c r="E31" s="172"/>
    </row>
    <row r="32" spans="1:7" s="25" customFormat="1" x14ac:dyDescent="0.2">
      <c r="A32" s="53" t="s">
        <v>66</v>
      </c>
      <c r="B32" s="34" t="s">
        <v>51</v>
      </c>
      <c r="C32" s="34" t="s">
        <v>407</v>
      </c>
      <c r="D32" s="32" t="s">
        <v>3</v>
      </c>
      <c r="E32" s="32" t="s">
        <v>52</v>
      </c>
    </row>
    <row r="33" spans="1:5" x14ac:dyDescent="0.2">
      <c r="A33" s="43" t="s">
        <v>67</v>
      </c>
      <c r="B33" s="11" t="s">
        <v>68</v>
      </c>
      <c r="C33" s="167">
        <v>600</v>
      </c>
      <c r="D33" s="45"/>
      <c r="E33" s="162">
        <f>C33*D33</f>
        <v>0</v>
      </c>
    </row>
    <row r="34" spans="1:5" x14ac:dyDescent="0.2">
      <c r="A34" s="43" t="s">
        <v>69</v>
      </c>
      <c r="B34" s="11" t="s">
        <v>68</v>
      </c>
      <c r="C34" s="167">
        <v>790</v>
      </c>
      <c r="D34" s="45"/>
      <c r="E34" s="162">
        <f>C34*D34</f>
        <v>0</v>
      </c>
    </row>
    <row r="35" spans="1:5" x14ac:dyDescent="0.2">
      <c r="A35" s="43" t="s">
        <v>70</v>
      </c>
      <c r="B35" s="11" t="s">
        <v>68</v>
      </c>
      <c r="C35" s="167">
        <v>1400</v>
      </c>
      <c r="D35" s="45"/>
      <c r="E35" s="162">
        <f>C35*D35</f>
        <v>0</v>
      </c>
    </row>
    <row r="36" spans="1:5" x14ac:dyDescent="0.2">
      <c r="A36" s="43" t="s">
        <v>71</v>
      </c>
      <c r="B36" s="11" t="s">
        <v>68</v>
      </c>
      <c r="C36" s="167">
        <v>3250</v>
      </c>
      <c r="D36" s="45"/>
      <c r="E36" s="162">
        <f>C36*D36</f>
        <v>0</v>
      </c>
    </row>
    <row r="37" spans="1:5" s="40" customFormat="1" x14ac:dyDescent="0.2">
      <c r="B37" s="56"/>
      <c r="C37" s="56"/>
      <c r="D37" s="56"/>
      <c r="E37" s="57"/>
    </row>
    <row r="38" spans="1:5" s="25" customFormat="1" x14ac:dyDescent="0.2">
      <c r="A38" s="53" t="s">
        <v>72</v>
      </c>
      <c r="B38" s="34" t="s">
        <v>51</v>
      </c>
      <c r="C38" s="34" t="s">
        <v>407</v>
      </c>
      <c r="D38" s="32" t="s">
        <v>3</v>
      </c>
      <c r="E38" s="32" t="s">
        <v>52</v>
      </c>
    </row>
    <row r="39" spans="1:5" x14ac:dyDescent="0.2">
      <c r="A39" s="43" t="s">
        <v>73</v>
      </c>
      <c r="B39" s="11" t="s">
        <v>74</v>
      </c>
      <c r="C39" s="167">
        <v>80</v>
      </c>
      <c r="D39" s="45"/>
      <c r="E39" s="162">
        <f>C39*D39</f>
        <v>0</v>
      </c>
    </row>
    <row r="40" spans="1:5" s="40" customFormat="1" x14ac:dyDescent="0.2">
      <c r="B40" s="56"/>
      <c r="C40" s="56"/>
      <c r="D40" s="56"/>
      <c r="E40" s="57"/>
    </row>
    <row r="41" spans="1:5" s="25" customFormat="1" x14ac:dyDescent="0.2">
      <c r="A41" s="53" t="s">
        <v>75</v>
      </c>
      <c r="B41" s="34" t="s">
        <v>51</v>
      </c>
      <c r="C41" s="34" t="s">
        <v>407</v>
      </c>
      <c r="D41" s="32" t="s">
        <v>3</v>
      </c>
      <c r="E41" s="32" t="s">
        <v>52</v>
      </c>
    </row>
    <row r="42" spans="1:5" x14ac:dyDescent="0.2">
      <c r="A42" s="43" t="s">
        <v>76</v>
      </c>
      <c r="B42" s="11" t="s">
        <v>74</v>
      </c>
      <c r="C42" s="167">
        <v>400</v>
      </c>
      <c r="D42" s="45"/>
      <c r="E42" s="162">
        <f>C42*D42</f>
        <v>0</v>
      </c>
    </row>
    <row r="43" spans="1:5" x14ac:dyDescent="0.2">
      <c r="A43" s="40"/>
      <c r="B43" s="58"/>
      <c r="C43" s="7"/>
      <c r="D43" s="41"/>
      <c r="E43" s="59"/>
    </row>
    <row r="44" spans="1:5" x14ac:dyDescent="0.2">
      <c r="A44" s="42" t="s">
        <v>77</v>
      </c>
      <c r="B44" s="34" t="s">
        <v>51</v>
      </c>
      <c r="C44" s="34" t="s">
        <v>407</v>
      </c>
      <c r="D44" s="32" t="s">
        <v>3</v>
      </c>
      <c r="E44" s="32" t="s">
        <v>52</v>
      </c>
    </row>
    <row r="45" spans="1:5" ht="14.25" x14ac:dyDescent="0.2">
      <c r="A45" s="43" t="s">
        <v>78</v>
      </c>
      <c r="B45" s="11" t="s">
        <v>79</v>
      </c>
      <c r="C45" s="167">
        <v>250</v>
      </c>
      <c r="D45" s="45"/>
      <c r="E45" s="162">
        <f t="shared" ref="E45:E70" si="0">C45*D45</f>
        <v>0</v>
      </c>
    </row>
    <row r="46" spans="1:5" s="40" customFormat="1" ht="14.25" x14ac:dyDescent="0.2">
      <c r="A46" s="43" t="s">
        <v>80</v>
      </c>
      <c r="B46" s="11" t="s">
        <v>81</v>
      </c>
      <c r="C46" s="167">
        <v>6</v>
      </c>
      <c r="D46" s="45"/>
      <c r="E46" s="162">
        <f t="shared" si="0"/>
        <v>0</v>
      </c>
    </row>
    <row r="47" spans="1:5" s="25" customFormat="1" ht="14.25" x14ac:dyDescent="0.2">
      <c r="A47" s="43" t="s">
        <v>82</v>
      </c>
      <c r="B47" s="11" t="s">
        <v>81</v>
      </c>
      <c r="C47" s="167">
        <v>19</v>
      </c>
      <c r="D47" s="45"/>
      <c r="E47" s="162">
        <f t="shared" si="0"/>
        <v>0</v>
      </c>
    </row>
    <row r="48" spans="1:5" ht="14.25" x14ac:dyDescent="0.2">
      <c r="A48" s="43" t="s">
        <v>83</v>
      </c>
      <c r="B48" s="11" t="s">
        <v>81</v>
      </c>
      <c r="C48" s="167">
        <v>11</v>
      </c>
      <c r="D48" s="45"/>
      <c r="E48" s="162">
        <f t="shared" si="0"/>
        <v>0</v>
      </c>
    </row>
    <row r="49" spans="1:5" s="40" customFormat="1" ht="14.25" x14ac:dyDescent="0.2">
      <c r="A49" s="43" t="s">
        <v>84</v>
      </c>
      <c r="B49" s="11" t="s">
        <v>81</v>
      </c>
      <c r="C49" s="167">
        <v>13</v>
      </c>
      <c r="D49" s="45"/>
      <c r="E49" s="162">
        <f t="shared" si="0"/>
        <v>0</v>
      </c>
    </row>
    <row r="50" spans="1:5" s="25" customFormat="1" ht="14.25" x14ac:dyDescent="0.2">
      <c r="A50" s="43" t="s">
        <v>85</v>
      </c>
      <c r="B50" s="11" t="s">
        <v>81</v>
      </c>
      <c r="C50" s="167">
        <v>12</v>
      </c>
      <c r="D50" s="45"/>
      <c r="E50" s="162">
        <f t="shared" si="0"/>
        <v>0</v>
      </c>
    </row>
    <row r="51" spans="1:5" ht="14.25" x14ac:dyDescent="0.2">
      <c r="A51" s="43" t="s">
        <v>86</v>
      </c>
      <c r="B51" s="11" t="s">
        <v>79</v>
      </c>
      <c r="C51" s="167">
        <v>200</v>
      </c>
      <c r="D51" s="45"/>
      <c r="E51" s="162">
        <f t="shared" si="0"/>
        <v>0</v>
      </c>
    </row>
    <row r="52" spans="1:5" ht="14.25" x14ac:dyDescent="0.2">
      <c r="A52" s="43" t="s">
        <v>87</v>
      </c>
      <c r="B52" s="11" t="s">
        <v>79</v>
      </c>
      <c r="C52" s="167">
        <v>150</v>
      </c>
      <c r="D52" s="45"/>
      <c r="E52" s="162">
        <f t="shared" si="0"/>
        <v>0</v>
      </c>
    </row>
    <row r="53" spans="1:5" ht="14.25" x14ac:dyDescent="0.2">
      <c r="A53" s="43" t="s">
        <v>88</v>
      </c>
      <c r="B53" s="11" t="s">
        <v>79</v>
      </c>
      <c r="C53" s="167">
        <v>75</v>
      </c>
      <c r="D53" s="45"/>
      <c r="E53" s="162">
        <f t="shared" si="0"/>
        <v>0</v>
      </c>
    </row>
    <row r="54" spans="1:5" ht="14.25" x14ac:dyDescent="0.2">
      <c r="A54" s="43" t="s">
        <v>89</v>
      </c>
      <c r="B54" s="11" t="s">
        <v>79</v>
      </c>
      <c r="C54" s="167">
        <v>50</v>
      </c>
      <c r="D54" s="45"/>
      <c r="E54" s="162">
        <f t="shared" si="0"/>
        <v>0</v>
      </c>
    </row>
    <row r="55" spans="1:5" ht="14.25" x14ac:dyDescent="0.2">
      <c r="A55" s="43" t="s">
        <v>90</v>
      </c>
      <c r="B55" s="11" t="s">
        <v>79</v>
      </c>
      <c r="C55" s="167">
        <v>90</v>
      </c>
      <c r="D55" s="45"/>
      <c r="E55" s="162">
        <f t="shared" si="0"/>
        <v>0</v>
      </c>
    </row>
    <row r="56" spans="1:5" ht="14.25" x14ac:dyDescent="0.2">
      <c r="A56" s="43" t="s">
        <v>91</v>
      </c>
      <c r="B56" s="11" t="s">
        <v>79</v>
      </c>
      <c r="C56" s="167">
        <v>250</v>
      </c>
      <c r="D56" s="45"/>
      <c r="E56" s="162">
        <f t="shared" si="0"/>
        <v>0</v>
      </c>
    </row>
    <row r="57" spans="1:5" x14ac:dyDescent="0.2">
      <c r="A57" s="43" t="s">
        <v>92</v>
      </c>
      <c r="B57" s="11" t="s">
        <v>54</v>
      </c>
      <c r="C57" s="167">
        <v>0.96</v>
      </c>
      <c r="D57" s="45"/>
      <c r="E57" s="162">
        <f t="shared" si="0"/>
        <v>0</v>
      </c>
    </row>
    <row r="58" spans="1:5" ht="14.25" x14ac:dyDescent="0.2">
      <c r="A58" s="43" t="s">
        <v>93</v>
      </c>
      <c r="B58" s="11" t="s">
        <v>79</v>
      </c>
      <c r="C58" s="167">
        <v>30</v>
      </c>
      <c r="D58" s="45"/>
      <c r="E58" s="162">
        <f t="shared" si="0"/>
        <v>0</v>
      </c>
    </row>
    <row r="59" spans="1:5" x14ac:dyDescent="0.2">
      <c r="A59" s="43" t="s">
        <v>94</v>
      </c>
      <c r="B59" s="11" t="s">
        <v>54</v>
      </c>
      <c r="C59" s="167">
        <v>0.64</v>
      </c>
      <c r="D59" s="45"/>
      <c r="E59" s="162">
        <f t="shared" si="0"/>
        <v>0</v>
      </c>
    </row>
    <row r="60" spans="1:5" ht="14.25" x14ac:dyDescent="0.2">
      <c r="A60" s="43" t="s">
        <v>95</v>
      </c>
      <c r="B60" s="11" t="s">
        <v>79</v>
      </c>
      <c r="C60" s="167">
        <v>30</v>
      </c>
      <c r="D60" s="45"/>
      <c r="E60" s="162">
        <f t="shared" si="0"/>
        <v>0</v>
      </c>
    </row>
    <row r="61" spans="1:5" x14ac:dyDescent="0.2">
      <c r="A61" s="43" t="s">
        <v>96</v>
      </c>
      <c r="B61" s="11" t="s">
        <v>74</v>
      </c>
      <c r="C61" s="167">
        <v>190</v>
      </c>
      <c r="D61" s="45"/>
      <c r="E61" s="162">
        <f t="shared" si="0"/>
        <v>0</v>
      </c>
    </row>
    <row r="62" spans="1:5" x14ac:dyDescent="0.2">
      <c r="A62" s="43" t="s">
        <v>97</v>
      </c>
      <c r="B62" s="11" t="s">
        <v>74</v>
      </c>
      <c r="C62" s="167">
        <v>76</v>
      </c>
      <c r="D62" s="45"/>
      <c r="E62" s="162">
        <f t="shared" si="0"/>
        <v>0</v>
      </c>
    </row>
    <row r="63" spans="1:5" x14ac:dyDescent="0.2">
      <c r="A63" s="43" t="s">
        <v>98</v>
      </c>
      <c r="B63" s="11" t="s">
        <v>99</v>
      </c>
      <c r="C63" s="167">
        <v>76</v>
      </c>
      <c r="D63" s="45"/>
      <c r="E63" s="162">
        <f t="shared" si="0"/>
        <v>0</v>
      </c>
    </row>
    <row r="64" spans="1:5" x14ac:dyDescent="0.2">
      <c r="A64" s="43" t="s">
        <v>100</v>
      </c>
      <c r="B64" s="11" t="s">
        <v>54</v>
      </c>
      <c r="C64" s="167">
        <v>210</v>
      </c>
      <c r="D64" s="45"/>
      <c r="E64" s="162">
        <f t="shared" si="0"/>
        <v>0</v>
      </c>
    </row>
    <row r="65" spans="1:5" x14ac:dyDescent="0.2">
      <c r="A65" s="43" t="s">
        <v>101</v>
      </c>
      <c r="B65" s="11" t="s">
        <v>54</v>
      </c>
      <c r="C65" s="167">
        <v>140</v>
      </c>
      <c r="D65" s="45"/>
      <c r="E65" s="162">
        <f t="shared" si="0"/>
        <v>0</v>
      </c>
    </row>
    <row r="66" spans="1:5" x14ac:dyDescent="0.2">
      <c r="A66" s="43" t="s">
        <v>102</v>
      </c>
      <c r="B66" s="55" t="s">
        <v>54</v>
      </c>
      <c r="C66" s="167">
        <v>20</v>
      </c>
      <c r="D66" s="45"/>
      <c r="E66" s="162">
        <f t="shared" si="0"/>
        <v>0</v>
      </c>
    </row>
    <row r="67" spans="1:5" x14ac:dyDescent="0.2">
      <c r="A67" s="43" t="s">
        <v>103</v>
      </c>
      <c r="B67" s="55" t="s">
        <v>54</v>
      </c>
      <c r="C67" s="167">
        <v>14</v>
      </c>
      <c r="D67" s="45"/>
      <c r="E67" s="162">
        <f t="shared" si="0"/>
        <v>0</v>
      </c>
    </row>
    <row r="68" spans="1:5" ht="14.25" x14ac:dyDescent="0.2">
      <c r="A68" s="43" t="s">
        <v>104</v>
      </c>
      <c r="B68" s="11" t="s">
        <v>79</v>
      </c>
      <c r="C68" s="167">
        <v>20</v>
      </c>
      <c r="D68" s="45"/>
      <c r="E68" s="162">
        <f t="shared" si="0"/>
        <v>0</v>
      </c>
    </row>
    <row r="69" spans="1:5" x14ac:dyDescent="0.2">
      <c r="A69" s="43" t="s">
        <v>105</v>
      </c>
      <c r="B69" s="11" t="s">
        <v>74</v>
      </c>
      <c r="C69" s="167">
        <v>40</v>
      </c>
      <c r="D69" s="45"/>
      <c r="E69" s="162">
        <f t="shared" si="0"/>
        <v>0</v>
      </c>
    </row>
    <row r="70" spans="1:5" x14ac:dyDescent="0.2">
      <c r="A70" s="43" t="s">
        <v>106</v>
      </c>
      <c r="B70" s="11" t="s">
        <v>54</v>
      </c>
      <c r="C70" s="167">
        <v>1</v>
      </c>
      <c r="D70" s="45"/>
      <c r="E70" s="162">
        <f t="shared" si="0"/>
        <v>0</v>
      </c>
    </row>
    <row r="71" spans="1:5" x14ac:dyDescent="0.2">
      <c r="A71" s="40"/>
      <c r="B71" s="41"/>
      <c r="C71" s="41"/>
      <c r="D71" s="41"/>
      <c r="E71" s="52"/>
    </row>
    <row r="72" spans="1:5" ht="12" customHeight="1" x14ac:dyDescent="0.2">
      <c r="A72" s="219" t="s">
        <v>107</v>
      </c>
      <c r="B72" s="219"/>
      <c r="C72" s="219"/>
      <c r="D72" s="219"/>
      <c r="E72" s="163">
        <f>SUM(E4:E70)</f>
        <v>0</v>
      </c>
    </row>
    <row r="73" spans="1:5" ht="12.2" customHeight="1" x14ac:dyDescent="0.2">
      <c r="A73" s="220" t="s">
        <v>108</v>
      </c>
      <c r="B73" s="220"/>
      <c r="C73" s="220"/>
      <c r="D73" s="220"/>
      <c r="E73" s="220"/>
    </row>
    <row r="74" spans="1:5" x14ac:dyDescent="0.2">
      <c r="A74" s="220"/>
      <c r="B74" s="220"/>
      <c r="C74" s="220"/>
      <c r="D74" s="220"/>
      <c r="E74" s="220"/>
    </row>
    <row r="75" spans="1:5" x14ac:dyDescent="0.2">
      <c r="A75" s="220"/>
      <c r="B75" s="220"/>
      <c r="C75" s="220"/>
      <c r="D75" s="220"/>
      <c r="E75" s="220"/>
    </row>
    <row r="76" spans="1:5" x14ac:dyDescent="0.2">
      <c r="A76" s="220"/>
      <c r="B76" s="220"/>
      <c r="C76" s="220"/>
      <c r="D76" s="220"/>
      <c r="E76" s="220"/>
    </row>
    <row r="77" spans="1:5" s="40" customFormat="1" x14ac:dyDescent="0.2">
      <c r="A77" s="220"/>
      <c r="B77" s="220"/>
      <c r="C77" s="220"/>
      <c r="D77" s="220"/>
      <c r="E77" s="220"/>
    </row>
  </sheetData>
  <sheetProtection selectLockedCells="1" selectUnlockedCells="1"/>
  <mergeCells count="2">
    <mergeCell ref="A72:D72"/>
    <mergeCell ref="A73:E77"/>
  </mergeCells>
  <printOptions horizontalCentered="1"/>
  <pageMargins left="0.5" right="0.5" top="0.98402777777777772" bottom="0.98402777777777772" header="0.51180555555555551" footer="0.51180555555555551"/>
  <pageSetup paperSize="9" firstPageNumber="0" fitToHeight="1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0" workbookViewId="0">
      <selection activeCell="D22" sqref="D22:D29"/>
    </sheetView>
  </sheetViews>
  <sheetFormatPr defaultRowHeight="12.75" x14ac:dyDescent="0.2"/>
  <cols>
    <col min="1" max="1" width="53.5703125" style="12" customWidth="1"/>
    <col min="2" max="2" width="9.28515625" style="13" customWidth="1"/>
    <col min="3" max="3" width="10.5703125" style="13" bestFit="1" customWidth="1"/>
    <col min="4" max="4" width="13.85546875" style="13" customWidth="1"/>
    <col min="5" max="5" width="13.85546875" style="12" customWidth="1"/>
    <col min="6" max="6" width="2.28515625" style="12" customWidth="1"/>
    <col min="7" max="16384" width="9.140625" style="12"/>
  </cols>
  <sheetData>
    <row r="1" spans="1:5" s="60" customFormat="1" x14ac:dyDescent="0.2">
      <c r="A1" s="60" t="s">
        <v>109</v>
      </c>
      <c r="B1" s="61"/>
      <c r="C1" s="61"/>
      <c r="D1" s="61"/>
    </row>
    <row r="2" spans="1:5" ht="12.95" customHeight="1" x14ac:dyDescent="0.2"/>
    <row r="3" spans="1:5" s="60" customFormat="1" x14ac:dyDescent="0.2">
      <c r="A3" s="62" t="s">
        <v>110</v>
      </c>
      <c r="B3" s="63" t="s">
        <v>51</v>
      </c>
      <c r="C3" s="63" t="s">
        <v>407</v>
      </c>
      <c r="D3" s="32" t="s">
        <v>3</v>
      </c>
      <c r="E3" s="32" t="s">
        <v>52</v>
      </c>
    </row>
    <row r="4" spans="1:5" x14ac:dyDescent="0.2">
      <c r="A4" s="64" t="s">
        <v>111</v>
      </c>
      <c r="B4" s="19" t="s">
        <v>112</v>
      </c>
      <c r="C4" s="166">
        <v>350</v>
      </c>
      <c r="D4" s="65"/>
      <c r="E4" s="159">
        <f>C4*D4</f>
        <v>0</v>
      </c>
    </row>
    <row r="5" spans="1:5" x14ac:dyDescent="0.2">
      <c r="A5" s="64" t="s">
        <v>113</v>
      </c>
      <c r="B5" s="19" t="s">
        <v>112</v>
      </c>
      <c r="C5" s="166">
        <v>400</v>
      </c>
      <c r="D5" s="65"/>
      <c r="E5" s="159">
        <f t="shared" ref="E5:E11" si="0">C5*D5</f>
        <v>0</v>
      </c>
    </row>
    <row r="6" spans="1:5" x14ac:dyDescent="0.2">
      <c r="A6" s="64" t="s">
        <v>114</v>
      </c>
      <c r="B6" s="19" t="s">
        <v>112</v>
      </c>
      <c r="C6" s="166">
        <v>400</v>
      </c>
      <c r="D6" s="65"/>
      <c r="E6" s="159">
        <f t="shared" si="0"/>
        <v>0</v>
      </c>
    </row>
    <row r="7" spans="1:5" x14ac:dyDescent="0.2">
      <c r="A7" s="64" t="s">
        <v>115</v>
      </c>
      <c r="B7" s="19" t="s">
        <v>112</v>
      </c>
      <c r="C7" s="166">
        <v>420</v>
      </c>
      <c r="D7" s="65"/>
      <c r="E7" s="159">
        <f t="shared" si="0"/>
        <v>0</v>
      </c>
    </row>
    <row r="8" spans="1:5" x14ac:dyDescent="0.2">
      <c r="A8" s="64" t="s">
        <v>116</v>
      </c>
      <c r="B8" s="19" t="s">
        <v>112</v>
      </c>
      <c r="C8" s="166">
        <v>460</v>
      </c>
      <c r="D8" s="65"/>
      <c r="E8" s="159">
        <f t="shared" si="0"/>
        <v>0</v>
      </c>
    </row>
    <row r="9" spans="1:5" x14ac:dyDescent="0.2">
      <c r="A9" s="64" t="s">
        <v>117</v>
      </c>
      <c r="B9" s="19" t="s">
        <v>112</v>
      </c>
      <c r="C9" s="166">
        <v>470</v>
      </c>
      <c r="D9" s="65"/>
      <c r="E9" s="159">
        <f t="shared" si="0"/>
        <v>0</v>
      </c>
    </row>
    <row r="10" spans="1:5" x14ac:dyDescent="0.2">
      <c r="A10" s="64" t="s">
        <v>118</v>
      </c>
      <c r="B10" s="19" t="s">
        <v>112</v>
      </c>
      <c r="C10" s="166">
        <v>480</v>
      </c>
      <c r="D10" s="65"/>
      <c r="E10" s="159">
        <f t="shared" si="0"/>
        <v>0</v>
      </c>
    </row>
    <row r="11" spans="1:5" x14ac:dyDescent="0.2">
      <c r="A11" s="64" t="s">
        <v>119</v>
      </c>
      <c r="B11" s="19" t="s">
        <v>112</v>
      </c>
      <c r="C11" s="166">
        <v>550</v>
      </c>
      <c r="D11" s="65"/>
      <c r="E11" s="159">
        <f t="shared" si="0"/>
        <v>0</v>
      </c>
    </row>
    <row r="12" spans="1:5" x14ac:dyDescent="0.2">
      <c r="D12" s="14"/>
      <c r="E12" s="66"/>
    </row>
    <row r="13" spans="1:5" s="60" customFormat="1" ht="19.5" customHeight="1" x14ac:dyDescent="0.2">
      <c r="A13" s="62" t="s">
        <v>120</v>
      </c>
      <c r="B13" s="63" t="s">
        <v>51</v>
      </c>
      <c r="C13" s="63" t="s">
        <v>407</v>
      </c>
      <c r="D13" s="32" t="s">
        <v>3</v>
      </c>
      <c r="E13" s="32" t="s">
        <v>52</v>
      </c>
    </row>
    <row r="14" spans="1:5" x14ac:dyDescent="0.2">
      <c r="A14" s="64" t="s">
        <v>121</v>
      </c>
      <c r="B14" s="19" t="s">
        <v>112</v>
      </c>
      <c r="C14" s="166">
        <v>165</v>
      </c>
      <c r="D14" s="65"/>
      <c r="E14" s="159">
        <f>C14*D14</f>
        <v>0</v>
      </c>
    </row>
    <row r="15" spans="1:5" x14ac:dyDescent="0.2">
      <c r="D15" s="14"/>
      <c r="E15" s="66"/>
    </row>
    <row r="16" spans="1:5" s="60" customFormat="1" ht="21.75" customHeight="1" x14ac:dyDescent="0.2">
      <c r="A16" s="62" t="s">
        <v>122</v>
      </c>
      <c r="B16" s="63" t="s">
        <v>51</v>
      </c>
      <c r="C16" s="63" t="s">
        <v>407</v>
      </c>
      <c r="D16" s="32" t="s">
        <v>3</v>
      </c>
      <c r="E16" s="32" t="s">
        <v>52</v>
      </c>
    </row>
    <row r="17" spans="1:5" x14ac:dyDescent="0.2">
      <c r="A17" s="64" t="s">
        <v>123</v>
      </c>
      <c r="B17" s="19" t="s">
        <v>112</v>
      </c>
      <c r="C17" s="166">
        <v>150</v>
      </c>
      <c r="D17" s="65"/>
      <c r="E17" s="159">
        <f>C17*D17</f>
        <v>0</v>
      </c>
    </row>
    <row r="18" spans="1:5" x14ac:dyDescent="0.2">
      <c r="A18" s="64" t="s">
        <v>124</v>
      </c>
      <c r="B18" s="19" t="s">
        <v>112</v>
      </c>
      <c r="C18" s="166">
        <v>25</v>
      </c>
      <c r="D18" s="65"/>
      <c r="E18" s="159">
        <f>C18*D18</f>
        <v>0</v>
      </c>
    </row>
    <row r="19" spans="1:5" x14ac:dyDescent="0.2">
      <c r="A19" s="64" t="s">
        <v>125</v>
      </c>
      <c r="B19" s="19" t="s">
        <v>112</v>
      </c>
      <c r="C19" s="166">
        <v>40</v>
      </c>
      <c r="D19" s="65"/>
      <c r="E19" s="159">
        <f>C19*D19</f>
        <v>0</v>
      </c>
    </row>
    <row r="20" spans="1:5" x14ac:dyDescent="0.2">
      <c r="A20" s="67"/>
      <c r="B20" s="68"/>
      <c r="C20" s="68"/>
      <c r="D20" s="69"/>
      <c r="E20" s="70"/>
    </row>
    <row r="21" spans="1:5" x14ac:dyDescent="0.2">
      <c r="A21" s="62" t="s">
        <v>126</v>
      </c>
      <c r="B21" s="63" t="s">
        <v>51</v>
      </c>
      <c r="C21" s="63" t="s">
        <v>407</v>
      </c>
      <c r="D21" s="32" t="s">
        <v>3</v>
      </c>
      <c r="E21" s="32" t="s">
        <v>52</v>
      </c>
    </row>
    <row r="22" spans="1:5" x14ac:dyDescent="0.2">
      <c r="A22" s="64" t="s">
        <v>127</v>
      </c>
      <c r="B22" s="19" t="s">
        <v>112</v>
      </c>
      <c r="C22" s="166">
        <v>110</v>
      </c>
      <c r="D22" s="65"/>
      <c r="E22" s="159">
        <f t="shared" ref="E22:E29" si="1">C22*D22</f>
        <v>0</v>
      </c>
    </row>
    <row r="23" spans="1:5" x14ac:dyDescent="0.2">
      <c r="A23" s="64" t="s">
        <v>128</v>
      </c>
      <c r="B23" s="19" t="s">
        <v>112</v>
      </c>
      <c r="C23" s="166">
        <v>33</v>
      </c>
      <c r="D23" s="65"/>
      <c r="E23" s="159">
        <f t="shared" si="1"/>
        <v>0</v>
      </c>
    </row>
    <row r="24" spans="1:5" x14ac:dyDescent="0.2">
      <c r="A24" s="64" t="s">
        <v>129</v>
      </c>
      <c r="B24" s="19" t="s">
        <v>112</v>
      </c>
      <c r="C24" s="166">
        <v>5</v>
      </c>
      <c r="D24" s="65"/>
      <c r="E24" s="159">
        <f t="shared" si="1"/>
        <v>0</v>
      </c>
    </row>
    <row r="25" spans="1:5" x14ac:dyDescent="0.2">
      <c r="A25" s="64" t="s">
        <v>130</v>
      </c>
      <c r="B25" s="19" t="s">
        <v>112</v>
      </c>
      <c r="C25" s="166">
        <v>15</v>
      </c>
      <c r="D25" s="65"/>
      <c r="E25" s="159">
        <f t="shared" si="1"/>
        <v>0</v>
      </c>
    </row>
    <row r="26" spans="1:5" x14ac:dyDescent="0.2">
      <c r="A26" s="64" t="s">
        <v>131</v>
      </c>
      <c r="B26" s="19" t="s">
        <v>112</v>
      </c>
      <c r="C26" s="166">
        <v>5</v>
      </c>
      <c r="D26" s="65"/>
      <c r="E26" s="159">
        <f t="shared" si="1"/>
        <v>0</v>
      </c>
    </row>
    <row r="27" spans="1:5" x14ac:dyDescent="0.2">
      <c r="A27" s="64" t="s">
        <v>132</v>
      </c>
      <c r="B27" s="19" t="s">
        <v>112</v>
      </c>
      <c r="C27" s="166">
        <v>3</v>
      </c>
      <c r="D27" s="65"/>
      <c r="E27" s="159">
        <f t="shared" si="1"/>
        <v>0</v>
      </c>
    </row>
    <row r="28" spans="1:5" x14ac:dyDescent="0.2">
      <c r="A28" s="64" t="s">
        <v>133</v>
      </c>
      <c r="B28" s="19" t="s">
        <v>112</v>
      </c>
      <c r="C28" s="166">
        <v>30</v>
      </c>
      <c r="D28" s="65"/>
      <c r="E28" s="159">
        <f t="shared" si="1"/>
        <v>0</v>
      </c>
    </row>
    <row r="29" spans="1:5" x14ac:dyDescent="0.2">
      <c r="A29" s="64" t="s">
        <v>134</v>
      </c>
      <c r="B29" s="19" t="s">
        <v>112</v>
      </c>
      <c r="C29" s="166">
        <v>40</v>
      </c>
      <c r="D29" s="65"/>
      <c r="E29" s="159">
        <f t="shared" si="1"/>
        <v>0</v>
      </c>
    </row>
    <row r="30" spans="1:5" x14ac:dyDescent="0.2">
      <c r="A30" s="67"/>
      <c r="B30" s="68"/>
      <c r="C30" s="68"/>
      <c r="D30" s="69"/>
      <c r="E30" s="70"/>
    </row>
    <row r="31" spans="1:5" x14ac:dyDescent="0.2">
      <c r="D31" s="39"/>
      <c r="E31" s="66"/>
    </row>
    <row r="32" spans="1:5" ht="12" customHeight="1" x14ac:dyDescent="0.2">
      <c r="A32" s="221" t="s">
        <v>135</v>
      </c>
      <c r="B32" s="221"/>
      <c r="C32" s="221"/>
      <c r="D32" s="221"/>
      <c r="E32" s="160">
        <f>SUM(E4:E31)</f>
        <v>0</v>
      </c>
    </row>
  </sheetData>
  <sheetProtection selectLockedCells="1" selectUnlockedCells="1"/>
  <mergeCells count="1">
    <mergeCell ref="A32:D32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C4" sqref="C4"/>
    </sheetView>
  </sheetViews>
  <sheetFormatPr defaultRowHeight="12.75" x14ac:dyDescent="0.2"/>
  <cols>
    <col min="1" max="1" width="50.85546875" style="36" customWidth="1"/>
    <col min="2" max="2" width="9.28515625" style="39" customWidth="1"/>
    <col min="3" max="3" width="10.5703125" style="39" bestFit="1" customWidth="1"/>
    <col min="4" max="4" width="11.5703125" style="39" customWidth="1"/>
    <col min="5" max="5" width="12.140625" style="39" customWidth="1"/>
    <col min="6" max="6" width="2.5703125" style="36" customWidth="1"/>
    <col min="7" max="16384" width="9.140625" style="36"/>
  </cols>
  <sheetData>
    <row r="1" spans="1:6" x14ac:dyDescent="0.2">
      <c r="A1" s="71" t="s">
        <v>136</v>
      </c>
    </row>
    <row r="2" spans="1:6" ht="12.75" customHeight="1" x14ac:dyDescent="0.2"/>
    <row r="3" spans="1:6" s="25" customFormat="1" ht="25.5" x14ac:dyDescent="0.2">
      <c r="A3" s="72" t="s">
        <v>137</v>
      </c>
      <c r="B3" s="34" t="s">
        <v>51</v>
      </c>
      <c r="C3" s="34" t="s">
        <v>407</v>
      </c>
      <c r="D3" s="32" t="s">
        <v>3</v>
      </c>
      <c r="E3" s="32" t="s">
        <v>52</v>
      </c>
    </row>
    <row r="4" spans="1:6" ht="12.75" customHeight="1" x14ac:dyDescent="0.2">
      <c r="A4" s="73" t="s">
        <v>138</v>
      </c>
      <c r="B4" s="74" t="s">
        <v>54</v>
      </c>
      <c r="C4" s="165">
        <v>75</v>
      </c>
      <c r="D4" s="75"/>
      <c r="E4" s="162">
        <f>C4*D4</f>
        <v>0</v>
      </c>
    </row>
    <row r="5" spans="1:6" s="40" customFormat="1" ht="12.75" customHeight="1" x14ac:dyDescent="0.2">
      <c r="A5" s="73" t="s">
        <v>139</v>
      </c>
      <c r="B5" s="74" t="s">
        <v>54</v>
      </c>
      <c r="C5" s="165">
        <v>90</v>
      </c>
      <c r="D5" s="75"/>
      <c r="E5" s="162">
        <f>C5*D5</f>
        <v>0</v>
      </c>
    </row>
    <row r="6" spans="1:6" ht="12.75" customHeight="1" x14ac:dyDescent="0.2">
      <c r="A6" s="73" t="s">
        <v>140</v>
      </c>
      <c r="B6" s="74" t="s">
        <v>54</v>
      </c>
      <c r="C6" s="165">
        <v>105</v>
      </c>
      <c r="D6" s="75"/>
      <c r="E6" s="162">
        <f>C6*D6</f>
        <v>0</v>
      </c>
    </row>
    <row r="7" spans="1:6" ht="12.75" customHeight="1" x14ac:dyDescent="0.2">
      <c r="A7" s="73" t="s">
        <v>141</v>
      </c>
      <c r="B7" s="74" t="s">
        <v>54</v>
      </c>
      <c r="C7" s="165">
        <v>120</v>
      </c>
      <c r="D7" s="75"/>
      <c r="E7" s="162">
        <f>C7*D7</f>
        <v>0</v>
      </c>
    </row>
    <row r="8" spans="1:6" x14ac:dyDescent="0.2">
      <c r="A8" s="40"/>
      <c r="B8" s="41"/>
      <c r="C8" s="41"/>
      <c r="D8" s="41"/>
      <c r="E8" s="41"/>
      <c r="F8" s="76"/>
    </row>
    <row r="9" spans="1:6" ht="12" customHeight="1" x14ac:dyDescent="0.2">
      <c r="A9" s="219" t="s">
        <v>142</v>
      </c>
      <c r="B9" s="219"/>
      <c r="C9" s="219"/>
      <c r="D9" s="219"/>
      <c r="E9" s="163">
        <f>SUM(E1:E8)</f>
        <v>0</v>
      </c>
    </row>
  </sheetData>
  <sheetProtection selectLockedCells="1" selectUnlockedCells="1"/>
  <mergeCells count="1">
    <mergeCell ref="A9:D9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H12" sqref="H12"/>
    </sheetView>
  </sheetViews>
  <sheetFormatPr defaultRowHeight="12.75" x14ac:dyDescent="0.2"/>
  <cols>
    <col min="1" max="1" width="51.7109375" style="36" customWidth="1"/>
    <col min="2" max="2" width="9.28515625" style="39" customWidth="1"/>
    <col min="3" max="3" width="10.5703125" style="39" bestFit="1" customWidth="1"/>
    <col min="4" max="4" width="12.28515625" style="39" customWidth="1"/>
    <col min="5" max="5" width="13" style="36" customWidth="1"/>
    <col min="6" max="6" width="2.5703125" style="36" customWidth="1"/>
    <col min="7" max="16384" width="9.140625" style="36"/>
  </cols>
  <sheetData>
    <row r="1" spans="1:5" s="25" customFormat="1" x14ac:dyDescent="0.2">
      <c r="A1" s="25" t="s">
        <v>143</v>
      </c>
      <c r="B1" s="31"/>
      <c r="C1" s="31"/>
      <c r="D1" s="31"/>
    </row>
    <row r="2" spans="1:5" ht="12.75" customHeight="1" x14ac:dyDescent="0.2"/>
    <row r="3" spans="1:5" s="25" customFormat="1" x14ac:dyDescent="0.2">
      <c r="A3" s="77" t="s">
        <v>144</v>
      </c>
      <c r="B3" s="34" t="s">
        <v>51</v>
      </c>
      <c r="C3" s="34" t="s">
        <v>407</v>
      </c>
      <c r="D3" s="32" t="s">
        <v>3</v>
      </c>
      <c r="E3" s="32" t="s">
        <v>52</v>
      </c>
    </row>
    <row r="4" spans="1:5" x14ac:dyDescent="0.2">
      <c r="A4" s="78" t="s">
        <v>145</v>
      </c>
      <c r="B4" s="79" t="s">
        <v>146</v>
      </c>
      <c r="C4" s="164">
        <v>157</v>
      </c>
      <c r="D4" s="45"/>
      <c r="E4" s="162">
        <f>C4*D4</f>
        <v>0</v>
      </c>
    </row>
    <row r="5" spans="1:5" x14ac:dyDescent="0.2">
      <c r="A5" s="78" t="s">
        <v>147</v>
      </c>
      <c r="B5" s="79" t="s">
        <v>146</v>
      </c>
      <c r="C5" s="164">
        <v>230</v>
      </c>
      <c r="D5" s="45"/>
      <c r="E5" s="162">
        <f t="shared" ref="E5:E14" si="0">C5*D5</f>
        <v>0</v>
      </c>
    </row>
    <row r="6" spans="1:5" x14ac:dyDescent="0.2">
      <c r="A6" s="78" t="s">
        <v>148</v>
      </c>
      <c r="B6" s="79" t="s">
        <v>146</v>
      </c>
      <c r="C6" s="164">
        <v>317</v>
      </c>
      <c r="D6" s="45"/>
      <c r="E6" s="162">
        <f t="shared" si="0"/>
        <v>0</v>
      </c>
    </row>
    <row r="7" spans="1:5" x14ac:dyDescent="0.2">
      <c r="A7" s="78" t="s">
        <v>149</v>
      </c>
      <c r="B7" s="79" t="s">
        <v>146</v>
      </c>
      <c r="C7" s="164">
        <v>425</v>
      </c>
      <c r="D7" s="45"/>
      <c r="E7" s="162">
        <f t="shared" si="0"/>
        <v>0</v>
      </c>
    </row>
    <row r="8" spans="1:5" x14ac:dyDescent="0.2">
      <c r="A8" s="78" t="s">
        <v>150</v>
      </c>
      <c r="B8" s="79" t="s">
        <v>146</v>
      </c>
      <c r="C8" s="164">
        <v>170</v>
      </c>
      <c r="D8" s="45"/>
      <c r="E8" s="162">
        <f t="shared" si="0"/>
        <v>0</v>
      </c>
    </row>
    <row r="9" spans="1:5" x14ac:dyDescent="0.2">
      <c r="A9" s="78" t="s">
        <v>151</v>
      </c>
      <c r="B9" s="79" t="s">
        <v>146</v>
      </c>
      <c r="C9" s="164">
        <v>340</v>
      </c>
      <c r="D9" s="45"/>
      <c r="E9" s="162">
        <f t="shared" si="0"/>
        <v>0</v>
      </c>
    </row>
    <row r="10" spans="1:5" x14ac:dyDescent="0.2">
      <c r="A10" s="78" t="s">
        <v>152</v>
      </c>
      <c r="B10" s="79" t="s">
        <v>146</v>
      </c>
      <c r="C10" s="164">
        <v>516</v>
      </c>
      <c r="D10" s="45"/>
      <c r="E10" s="162">
        <f t="shared" si="0"/>
        <v>0</v>
      </c>
    </row>
    <row r="11" spans="1:5" x14ac:dyDescent="0.2">
      <c r="A11" s="78" t="s">
        <v>153</v>
      </c>
      <c r="B11" s="79" t="s">
        <v>146</v>
      </c>
      <c r="C11" s="164">
        <v>183</v>
      </c>
      <c r="D11" s="45"/>
      <c r="E11" s="162">
        <f t="shared" si="0"/>
        <v>0</v>
      </c>
    </row>
    <row r="12" spans="1:5" x14ac:dyDescent="0.2">
      <c r="A12" s="78" t="s">
        <v>154</v>
      </c>
      <c r="B12" s="79" t="s">
        <v>146</v>
      </c>
      <c r="C12" s="164">
        <v>442</v>
      </c>
      <c r="D12" s="45"/>
      <c r="E12" s="162">
        <f t="shared" si="0"/>
        <v>0</v>
      </c>
    </row>
    <row r="13" spans="1:5" x14ac:dyDescent="0.2">
      <c r="A13" s="78" t="s">
        <v>155</v>
      </c>
      <c r="B13" s="79" t="s">
        <v>156</v>
      </c>
      <c r="C13" s="164">
        <v>40</v>
      </c>
      <c r="D13" s="45"/>
      <c r="E13" s="162">
        <f t="shared" si="0"/>
        <v>0</v>
      </c>
    </row>
    <row r="14" spans="1:5" x14ac:dyDescent="0.2">
      <c r="A14" s="78" t="s">
        <v>157</v>
      </c>
      <c r="B14" s="79" t="s">
        <v>158</v>
      </c>
      <c r="C14" s="164">
        <v>15</v>
      </c>
      <c r="D14" s="45"/>
      <c r="E14" s="162">
        <f t="shared" si="0"/>
        <v>0</v>
      </c>
    </row>
    <row r="16" spans="1:5" ht="12" customHeight="1" x14ac:dyDescent="0.2">
      <c r="A16" s="219" t="s">
        <v>159</v>
      </c>
      <c r="B16" s="219"/>
      <c r="C16" s="219"/>
      <c r="D16" s="219"/>
      <c r="E16" s="163">
        <f>SUM(E4:E15)</f>
        <v>0</v>
      </c>
    </row>
  </sheetData>
  <sheetProtection selectLockedCells="1" selectUnlockedCells="1"/>
  <mergeCells count="1">
    <mergeCell ref="A16:D1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selection activeCell="G20" sqref="G20"/>
    </sheetView>
  </sheetViews>
  <sheetFormatPr defaultRowHeight="12.75" x14ac:dyDescent="0.2"/>
  <cols>
    <col min="1" max="1" width="57.85546875" style="36" customWidth="1"/>
    <col min="2" max="2" width="9.28515625" style="39" customWidth="1"/>
    <col min="3" max="3" width="10.5703125" style="39" bestFit="1" customWidth="1"/>
    <col min="4" max="4" width="12.28515625" style="39" customWidth="1"/>
    <col min="5" max="5" width="11.5703125" style="36" customWidth="1"/>
    <col min="6" max="16384" width="9.140625" style="36"/>
  </cols>
  <sheetData>
    <row r="1" spans="1:5" ht="12.95" customHeight="1" x14ac:dyDescent="0.2">
      <c r="A1" s="25" t="s">
        <v>160</v>
      </c>
    </row>
    <row r="2" spans="1:5" ht="12.75" customHeight="1" x14ac:dyDescent="0.2"/>
    <row r="3" spans="1:5" s="25" customFormat="1" ht="22.5" customHeight="1" x14ac:dyDescent="0.2">
      <c r="A3" s="53" t="s">
        <v>161</v>
      </c>
      <c r="B3" s="34" t="s">
        <v>51</v>
      </c>
      <c r="C3" s="34" t="s">
        <v>407</v>
      </c>
      <c r="D3" s="32" t="s">
        <v>3</v>
      </c>
      <c r="E3" s="32" t="s">
        <v>52</v>
      </c>
    </row>
    <row r="4" spans="1:5" ht="12.75" customHeight="1" x14ac:dyDescent="0.2">
      <c r="A4" s="80" t="s">
        <v>162</v>
      </c>
      <c r="B4" s="81" t="s">
        <v>74</v>
      </c>
      <c r="C4" s="161">
        <v>96</v>
      </c>
      <c r="D4" s="45"/>
      <c r="E4" s="162">
        <f>C4*D4</f>
        <v>0</v>
      </c>
    </row>
    <row r="5" spans="1:5" ht="12.75" customHeight="1" x14ac:dyDescent="0.2">
      <c r="A5" s="80" t="s">
        <v>163</v>
      </c>
      <c r="B5" s="81" t="s">
        <v>74</v>
      </c>
      <c r="C5" s="161">
        <v>126</v>
      </c>
      <c r="D5" s="45"/>
      <c r="E5" s="162">
        <f t="shared" ref="E5:E13" si="0">C5*D5</f>
        <v>0</v>
      </c>
    </row>
    <row r="6" spans="1:5" ht="14.25" customHeight="1" x14ac:dyDescent="0.2">
      <c r="A6" s="80" t="s">
        <v>164</v>
      </c>
      <c r="B6" s="81" t="s">
        <v>74</v>
      </c>
      <c r="C6" s="161">
        <v>96</v>
      </c>
      <c r="D6" s="45"/>
      <c r="E6" s="162">
        <f t="shared" si="0"/>
        <v>0</v>
      </c>
    </row>
    <row r="7" spans="1:5" ht="12.75" customHeight="1" x14ac:dyDescent="0.2">
      <c r="A7" s="80" t="s">
        <v>165</v>
      </c>
      <c r="B7" s="81" t="s">
        <v>74</v>
      </c>
      <c r="C7" s="161">
        <v>126</v>
      </c>
      <c r="D7" s="45"/>
      <c r="E7" s="162">
        <f t="shared" si="0"/>
        <v>0</v>
      </c>
    </row>
    <row r="8" spans="1:5" ht="12.75" customHeight="1" x14ac:dyDescent="0.2">
      <c r="A8" s="80" t="s">
        <v>166</v>
      </c>
      <c r="B8" s="81" t="s">
        <v>74</v>
      </c>
      <c r="C8" s="161">
        <v>106</v>
      </c>
      <c r="D8" s="45"/>
      <c r="E8" s="162">
        <f t="shared" si="0"/>
        <v>0</v>
      </c>
    </row>
    <row r="9" spans="1:5" ht="12.75" customHeight="1" x14ac:dyDescent="0.2">
      <c r="A9" s="80" t="s">
        <v>167</v>
      </c>
      <c r="B9" s="81" t="s">
        <v>74</v>
      </c>
      <c r="C9" s="161">
        <v>136</v>
      </c>
      <c r="D9" s="45"/>
      <c r="E9" s="162">
        <f t="shared" si="0"/>
        <v>0</v>
      </c>
    </row>
    <row r="10" spans="1:5" ht="12.75" customHeight="1" x14ac:dyDescent="0.2">
      <c r="A10" s="80" t="s">
        <v>168</v>
      </c>
      <c r="B10" s="81" t="s">
        <v>74</v>
      </c>
      <c r="C10" s="161">
        <v>126</v>
      </c>
      <c r="D10" s="45"/>
      <c r="E10" s="162">
        <f t="shared" si="0"/>
        <v>0</v>
      </c>
    </row>
    <row r="11" spans="1:5" ht="12.75" customHeight="1" x14ac:dyDescent="0.2">
      <c r="A11" s="80" t="s">
        <v>169</v>
      </c>
      <c r="B11" s="81" t="s">
        <v>74</v>
      </c>
      <c r="C11" s="161">
        <v>106</v>
      </c>
      <c r="D11" s="45"/>
      <c r="E11" s="162">
        <f t="shared" si="0"/>
        <v>0</v>
      </c>
    </row>
    <row r="12" spans="1:5" x14ac:dyDescent="0.2">
      <c r="A12" s="80" t="s">
        <v>170</v>
      </c>
      <c r="B12" s="81" t="s">
        <v>74</v>
      </c>
      <c r="C12" s="161">
        <v>160</v>
      </c>
      <c r="D12" s="45"/>
      <c r="E12" s="162">
        <f t="shared" si="0"/>
        <v>0</v>
      </c>
    </row>
    <row r="13" spans="1:5" x14ac:dyDescent="0.2">
      <c r="A13" s="80" t="s">
        <v>171</v>
      </c>
      <c r="B13" s="81" t="s">
        <v>74</v>
      </c>
      <c r="C13" s="161">
        <v>180</v>
      </c>
      <c r="D13" s="45"/>
      <c r="E13" s="162">
        <f t="shared" si="0"/>
        <v>0</v>
      </c>
    </row>
    <row r="14" spans="1:5" s="40" customFormat="1" x14ac:dyDescent="0.2">
      <c r="A14" s="82"/>
      <c r="B14" s="83"/>
      <c r="C14" s="83"/>
      <c r="D14" s="41"/>
    </row>
    <row r="15" spans="1:5" ht="24.75" customHeight="1" x14ac:dyDescent="0.2">
      <c r="A15" s="53" t="s">
        <v>172</v>
      </c>
      <c r="B15" s="34" t="s">
        <v>51</v>
      </c>
      <c r="C15" s="34" t="s">
        <v>407</v>
      </c>
      <c r="D15" s="34" t="s">
        <v>3</v>
      </c>
      <c r="E15" s="34" t="s">
        <v>52</v>
      </c>
    </row>
    <row r="16" spans="1:5" x14ac:dyDescent="0.2">
      <c r="A16" s="80" t="s">
        <v>173</v>
      </c>
      <c r="B16" s="81" t="s">
        <v>68</v>
      </c>
      <c r="C16" s="161">
        <v>10</v>
      </c>
      <c r="D16" s="45"/>
      <c r="E16" s="162">
        <f>C16*D16</f>
        <v>0</v>
      </c>
    </row>
    <row r="17" spans="1:5" s="40" customFormat="1" x14ac:dyDescent="0.2">
      <c r="A17" s="84"/>
      <c r="B17" s="83"/>
      <c r="C17" s="83"/>
      <c r="D17" s="41"/>
    </row>
    <row r="18" spans="1:5" ht="24.75" customHeight="1" x14ac:dyDescent="0.2">
      <c r="A18" s="53" t="s">
        <v>174</v>
      </c>
      <c r="B18" s="34" t="s">
        <v>51</v>
      </c>
      <c r="C18" s="34" t="s">
        <v>407</v>
      </c>
      <c r="D18" s="34" t="s">
        <v>3</v>
      </c>
      <c r="E18" s="34" t="s">
        <v>52</v>
      </c>
    </row>
    <row r="19" spans="1:5" x14ac:dyDescent="0.2">
      <c r="A19" s="80" t="s">
        <v>175</v>
      </c>
      <c r="B19" s="81" t="s">
        <v>68</v>
      </c>
      <c r="C19" s="161">
        <v>73</v>
      </c>
      <c r="D19" s="45"/>
      <c r="E19" s="162">
        <f>C19*D19</f>
        <v>0</v>
      </c>
    </row>
    <row r="20" spans="1:5" ht="15" customHeight="1" x14ac:dyDescent="0.2">
      <c r="A20" s="80" t="s">
        <v>176</v>
      </c>
      <c r="B20" s="81" t="s">
        <v>68</v>
      </c>
      <c r="C20" s="161">
        <v>73</v>
      </c>
      <c r="D20" s="45"/>
      <c r="E20" s="162">
        <f>C20*D20</f>
        <v>0</v>
      </c>
    </row>
    <row r="21" spans="1:5" x14ac:dyDescent="0.2">
      <c r="A21" s="80" t="s">
        <v>177</v>
      </c>
      <c r="B21" s="81" t="s">
        <v>74</v>
      </c>
      <c r="C21" s="161">
        <v>80</v>
      </c>
      <c r="D21" s="45"/>
      <c r="E21" s="162">
        <f>C21*D21</f>
        <v>0</v>
      </c>
    </row>
    <row r="22" spans="1:5" s="40" customFormat="1" x14ac:dyDescent="0.2">
      <c r="A22" s="84"/>
      <c r="B22" s="83"/>
      <c r="C22" s="83"/>
      <c r="D22" s="41"/>
    </row>
    <row r="23" spans="1:5" ht="24.75" customHeight="1" x14ac:dyDescent="0.2">
      <c r="A23" s="53" t="s">
        <v>178</v>
      </c>
      <c r="B23" s="34" t="s">
        <v>51</v>
      </c>
      <c r="C23" s="34" t="s">
        <v>407</v>
      </c>
      <c r="D23" s="34" t="s">
        <v>3</v>
      </c>
      <c r="E23" s="34" t="s">
        <v>52</v>
      </c>
    </row>
    <row r="24" spans="1:5" x14ac:dyDescent="0.2">
      <c r="A24" s="80" t="s">
        <v>179</v>
      </c>
      <c r="B24" s="81" t="s">
        <v>68</v>
      </c>
      <c r="C24" s="161">
        <v>20</v>
      </c>
      <c r="D24" s="45"/>
      <c r="E24" s="162">
        <f>C24*D24</f>
        <v>0</v>
      </c>
    </row>
    <row r="25" spans="1:5" s="40" customFormat="1" x14ac:dyDescent="0.2">
      <c r="B25" s="41"/>
      <c r="C25" s="41"/>
      <c r="D25" s="41"/>
    </row>
    <row r="26" spans="1:5" ht="12" customHeight="1" x14ac:dyDescent="0.2">
      <c r="A26" s="219" t="s">
        <v>180</v>
      </c>
      <c r="B26" s="219"/>
      <c r="C26" s="219"/>
      <c r="D26" s="219"/>
      <c r="E26" s="163">
        <f>SUM(E4:E25)</f>
        <v>0</v>
      </c>
    </row>
    <row r="28" spans="1:5" x14ac:dyDescent="0.2">
      <c r="A28" s="36" t="s">
        <v>181</v>
      </c>
    </row>
  </sheetData>
  <sheetProtection selectLockedCells="1" selectUnlockedCells="1"/>
  <mergeCells count="1">
    <mergeCell ref="A26:D2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workbookViewId="0">
      <selection activeCell="C3" sqref="C3"/>
    </sheetView>
  </sheetViews>
  <sheetFormatPr defaultRowHeight="12.75" x14ac:dyDescent="0.2"/>
  <cols>
    <col min="1" max="1" width="46.5703125" style="12" customWidth="1"/>
    <col min="2" max="2" width="7.85546875" style="13" customWidth="1"/>
    <col min="3" max="3" width="9.5703125" style="13" bestFit="1" customWidth="1"/>
    <col min="4" max="4" width="9.7109375" style="13" customWidth="1"/>
    <col min="5" max="5" width="13.85546875" style="13" customWidth="1"/>
    <col min="6" max="6" width="16.5703125" style="13" customWidth="1"/>
    <col min="7" max="7" width="12.140625" style="12" customWidth="1"/>
    <col min="8" max="16384" width="9.140625" style="12"/>
  </cols>
  <sheetData>
    <row r="1" spans="1:7" x14ac:dyDescent="0.2">
      <c r="A1" s="60" t="s">
        <v>182</v>
      </c>
    </row>
    <row r="2" spans="1:7" s="85" customFormat="1" ht="12.75" customHeight="1" x14ac:dyDescent="0.2">
      <c r="B2" s="86"/>
      <c r="C2" s="86"/>
      <c r="D2" s="86"/>
      <c r="E2" s="86"/>
      <c r="F2" s="86"/>
    </row>
    <row r="3" spans="1:7" ht="45" x14ac:dyDescent="0.2">
      <c r="A3" s="87" t="s">
        <v>183</v>
      </c>
      <c r="B3" s="88" t="s">
        <v>51</v>
      </c>
      <c r="C3" s="88" t="s">
        <v>184</v>
      </c>
      <c r="D3" s="88" t="s">
        <v>185</v>
      </c>
      <c r="E3" s="88" t="s">
        <v>186</v>
      </c>
      <c r="F3" s="89" t="s">
        <v>187</v>
      </c>
      <c r="G3" s="90" t="s">
        <v>52</v>
      </c>
    </row>
    <row r="4" spans="1:7" x14ac:dyDescent="0.2">
      <c r="A4" s="91" t="s">
        <v>188</v>
      </c>
      <c r="B4" s="92" t="s">
        <v>54</v>
      </c>
      <c r="C4" s="152">
        <v>10</v>
      </c>
      <c r="D4" s="93"/>
      <c r="E4" s="152">
        <f>+C4/2</f>
        <v>5</v>
      </c>
      <c r="F4" s="94"/>
      <c r="G4" s="159">
        <f>+C4*D4+E4*F4</f>
        <v>0</v>
      </c>
    </row>
    <row r="5" spans="1:7" x14ac:dyDescent="0.2">
      <c r="A5" s="91" t="s">
        <v>189</v>
      </c>
      <c r="B5" s="92" t="s">
        <v>54</v>
      </c>
      <c r="C5" s="152">
        <v>11</v>
      </c>
      <c r="D5" s="93"/>
      <c r="E5" s="152">
        <f t="shared" ref="E5:E45" si="0">+C5/2</f>
        <v>5.5</v>
      </c>
      <c r="F5" s="94"/>
      <c r="G5" s="159">
        <f>+C5*D5+E5*F5</f>
        <v>0</v>
      </c>
    </row>
    <row r="6" spans="1:7" x14ac:dyDescent="0.2">
      <c r="A6" s="91" t="s">
        <v>190</v>
      </c>
      <c r="B6" s="92" t="s">
        <v>54</v>
      </c>
      <c r="C6" s="152">
        <v>13</v>
      </c>
      <c r="D6" s="93"/>
      <c r="E6" s="152">
        <f t="shared" si="0"/>
        <v>6.5</v>
      </c>
      <c r="F6" s="94"/>
      <c r="G6" s="159">
        <f t="shared" ref="G6:G45" si="1">+C6*D6+E6*F6</f>
        <v>0</v>
      </c>
    </row>
    <row r="7" spans="1:7" x14ac:dyDescent="0.2">
      <c r="A7" s="91" t="s">
        <v>191</v>
      </c>
      <c r="B7" s="92" t="s">
        <v>54</v>
      </c>
      <c r="C7" s="152">
        <v>14</v>
      </c>
      <c r="D7" s="93"/>
      <c r="E7" s="152">
        <f t="shared" si="0"/>
        <v>7</v>
      </c>
      <c r="F7" s="94"/>
      <c r="G7" s="159">
        <f t="shared" si="1"/>
        <v>0</v>
      </c>
    </row>
    <row r="8" spans="1:7" x14ac:dyDescent="0.2">
      <c r="A8" s="91" t="s">
        <v>192</v>
      </c>
      <c r="B8" s="92" t="s">
        <v>54</v>
      </c>
      <c r="C8" s="152">
        <v>15</v>
      </c>
      <c r="D8" s="93"/>
      <c r="E8" s="152">
        <f t="shared" si="0"/>
        <v>7.5</v>
      </c>
      <c r="F8" s="94"/>
      <c r="G8" s="159">
        <f t="shared" si="1"/>
        <v>0</v>
      </c>
    </row>
    <row r="9" spans="1:7" x14ac:dyDescent="0.2">
      <c r="A9" s="91" t="s">
        <v>193</v>
      </c>
      <c r="B9" s="92" t="s">
        <v>54</v>
      </c>
      <c r="C9" s="152">
        <v>18</v>
      </c>
      <c r="D9" s="93"/>
      <c r="E9" s="152">
        <f t="shared" si="0"/>
        <v>9</v>
      </c>
      <c r="F9" s="94"/>
      <c r="G9" s="159">
        <f t="shared" si="1"/>
        <v>0</v>
      </c>
    </row>
    <row r="10" spans="1:7" x14ac:dyDescent="0.2">
      <c r="A10" s="91" t="s">
        <v>194</v>
      </c>
      <c r="B10" s="92" t="s">
        <v>54</v>
      </c>
      <c r="C10" s="152">
        <v>38</v>
      </c>
      <c r="D10" s="93"/>
      <c r="E10" s="152">
        <f t="shared" si="0"/>
        <v>19</v>
      </c>
      <c r="F10" s="94"/>
      <c r="G10" s="159">
        <f t="shared" si="1"/>
        <v>0</v>
      </c>
    </row>
    <row r="11" spans="1:7" x14ac:dyDescent="0.2">
      <c r="A11" s="91" t="s">
        <v>195</v>
      </c>
      <c r="B11" s="92" t="s">
        <v>54</v>
      </c>
      <c r="C11" s="152">
        <v>11</v>
      </c>
      <c r="D11" s="93"/>
      <c r="E11" s="152">
        <f t="shared" si="0"/>
        <v>5.5</v>
      </c>
      <c r="F11" s="94"/>
      <c r="G11" s="159">
        <f t="shared" si="1"/>
        <v>0</v>
      </c>
    </row>
    <row r="12" spans="1:7" x14ac:dyDescent="0.2">
      <c r="A12" s="91" t="s">
        <v>196</v>
      </c>
      <c r="B12" s="92" t="s">
        <v>54</v>
      </c>
      <c r="C12" s="152">
        <v>12</v>
      </c>
      <c r="D12" s="93"/>
      <c r="E12" s="152">
        <f t="shared" si="0"/>
        <v>6</v>
      </c>
      <c r="F12" s="94"/>
      <c r="G12" s="159">
        <f t="shared" si="1"/>
        <v>0</v>
      </c>
    </row>
    <row r="13" spans="1:7" x14ac:dyDescent="0.2">
      <c r="A13" s="91" t="s">
        <v>197</v>
      </c>
      <c r="B13" s="92" t="s">
        <v>54</v>
      </c>
      <c r="C13" s="152">
        <v>13</v>
      </c>
      <c r="D13" s="93"/>
      <c r="E13" s="152">
        <f t="shared" si="0"/>
        <v>6.5</v>
      </c>
      <c r="F13" s="94"/>
      <c r="G13" s="159">
        <f t="shared" si="1"/>
        <v>0</v>
      </c>
    </row>
    <row r="14" spans="1:7" x14ac:dyDescent="0.2">
      <c r="A14" s="91" t="s">
        <v>198</v>
      </c>
      <c r="B14" s="92" t="s">
        <v>54</v>
      </c>
      <c r="C14" s="152">
        <v>15</v>
      </c>
      <c r="D14" s="93"/>
      <c r="E14" s="152">
        <f t="shared" si="0"/>
        <v>7.5</v>
      </c>
      <c r="F14" s="94"/>
      <c r="G14" s="159">
        <f t="shared" si="1"/>
        <v>0</v>
      </c>
    </row>
    <row r="15" spans="1:7" x14ac:dyDescent="0.2">
      <c r="A15" s="91" t="s">
        <v>199</v>
      </c>
      <c r="B15" s="92" t="s">
        <v>54</v>
      </c>
      <c r="C15" s="152">
        <v>16</v>
      </c>
      <c r="D15" s="93"/>
      <c r="E15" s="152">
        <f t="shared" si="0"/>
        <v>8</v>
      </c>
      <c r="F15" s="94"/>
      <c r="G15" s="159">
        <f t="shared" si="1"/>
        <v>0</v>
      </c>
    </row>
    <row r="16" spans="1:7" x14ac:dyDescent="0.2">
      <c r="A16" s="91" t="s">
        <v>200</v>
      </c>
      <c r="B16" s="92" t="s">
        <v>54</v>
      </c>
      <c r="C16" s="152">
        <v>19</v>
      </c>
      <c r="D16" s="93"/>
      <c r="E16" s="152">
        <f t="shared" si="0"/>
        <v>9.5</v>
      </c>
      <c r="F16" s="94"/>
      <c r="G16" s="159">
        <f t="shared" si="1"/>
        <v>0</v>
      </c>
    </row>
    <row r="17" spans="1:7" x14ac:dyDescent="0.2">
      <c r="A17" s="91" t="s">
        <v>201</v>
      </c>
      <c r="B17" s="92" t="s">
        <v>54</v>
      </c>
      <c r="C17" s="152">
        <v>41</v>
      </c>
      <c r="D17" s="93"/>
      <c r="E17" s="152">
        <f t="shared" si="0"/>
        <v>20.5</v>
      </c>
      <c r="F17" s="94"/>
      <c r="G17" s="159">
        <f t="shared" si="1"/>
        <v>0</v>
      </c>
    </row>
    <row r="18" spans="1:7" x14ac:dyDescent="0.2">
      <c r="A18" s="91" t="s">
        <v>202</v>
      </c>
      <c r="B18" s="92" t="s">
        <v>54</v>
      </c>
      <c r="C18" s="152">
        <v>12</v>
      </c>
      <c r="D18" s="93"/>
      <c r="E18" s="152">
        <f t="shared" si="0"/>
        <v>6</v>
      </c>
      <c r="F18" s="94"/>
      <c r="G18" s="159">
        <f t="shared" si="1"/>
        <v>0</v>
      </c>
    </row>
    <row r="19" spans="1:7" x14ac:dyDescent="0.2">
      <c r="A19" s="91" t="s">
        <v>203</v>
      </c>
      <c r="B19" s="92" t="s">
        <v>54</v>
      </c>
      <c r="C19" s="152">
        <v>13</v>
      </c>
      <c r="D19" s="93"/>
      <c r="E19" s="152">
        <f t="shared" si="0"/>
        <v>6.5</v>
      </c>
      <c r="F19" s="94"/>
      <c r="G19" s="159">
        <f t="shared" si="1"/>
        <v>0</v>
      </c>
    </row>
    <row r="20" spans="1:7" x14ac:dyDescent="0.2">
      <c r="A20" s="91" t="s">
        <v>204</v>
      </c>
      <c r="B20" s="92" t="s">
        <v>54</v>
      </c>
      <c r="C20" s="152">
        <v>16</v>
      </c>
      <c r="D20" s="93"/>
      <c r="E20" s="152">
        <f t="shared" si="0"/>
        <v>8</v>
      </c>
      <c r="F20" s="94"/>
      <c r="G20" s="159">
        <f t="shared" si="1"/>
        <v>0</v>
      </c>
    </row>
    <row r="21" spans="1:7" x14ac:dyDescent="0.2">
      <c r="A21" s="91" t="s">
        <v>205</v>
      </c>
      <c r="B21" s="92" t="s">
        <v>54</v>
      </c>
      <c r="C21" s="152">
        <v>17</v>
      </c>
      <c r="D21" s="93"/>
      <c r="E21" s="152">
        <f t="shared" si="0"/>
        <v>8.5</v>
      </c>
      <c r="F21" s="94"/>
      <c r="G21" s="159">
        <f t="shared" si="1"/>
        <v>0</v>
      </c>
    </row>
    <row r="22" spans="1:7" x14ac:dyDescent="0.2">
      <c r="A22" s="91" t="s">
        <v>206</v>
      </c>
      <c r="B22" s="92" t="s">
        <v>54</v>
      </c>
      <c r="C22" s="152">
        <v>18</v>
      </c>
      <c r="D22" s="93"/>
      <c r="E22" s="152">
        <f t="shared" si="0"/>
        <v>9</v>
      </c>
      <c r="F22" s="94"/>
      <c r="G22" s="159">
        <f t="shared" si="1"/>
        <v>0</v>
      </c>
    </row>
    <row r="23" spans="1:7" x14ac:dyDescent="0.2">
      <c r="A23" s="91" t="s">
        <v>207</v>
      </c>
      <c r="B23" s="92" t="s">
        <v>54</v>
      </c>
      <c r="C23" s="152">
        <v>21</v>
      </c>
      <c r="D23" s="93"/>
      <c r="E23" s="152">
        <f t="shared" si="0"/>
        <v>10.5</v>
      </c>
      <c r="F23" s="94"/>
      <c r="G23" s="159">
        <f t="shared" si="1"/>
        <v>0</v>
      </c>
    </row>
    <row r="24" spans="1:7" x14ac:dyDescent="0.2">
      <c r="A24" s="91" t="s">
        <v>208</v>
      </c>
      <c r="B24" s="92" t="s">
        <v>54</v>
      </c>
      <c r="C24" s="152">
        <v>48</v>
      </c>
      <c r="D24" s="93"/>
      <c r="E24" s="152">
        <f t="shared" si="0"/>
        <v>24</v>
      </c>
      <c r="F24" s="94"/>
      <c r="G24" s="159">
        <f t="shared" si="1"/>
        <v>0</v>
      </c>
    </row>
    <row r="25" spans="1:7" x14ac:dyDescent="0.2">
      <c r="A25" s="91" t="s">
        <v>209</v>
      </c>
      <c r="B25" s="92" t="s">
        <v>54</v>
      </c>
      <c r="C25" s="152">
        <v>10</v>
      </c>
      <c r="D25" s="93"/>
      <c r="E25" s="152">
        <f t="shared" si="0"/>
        <v>5</v>
      </c>
      <c r="F25" s="94"/>
      <c r="G25" s="159">
        <f t="shared" si="1"/>
        <v>0</v>
      </c>
    </row>
    <row r="26" spans="1:7" x14ac:dyDescent="0.2">
      <c r="A26" s="91" t="s">
        <v>210</v>
      </c>
      <c r="B26" s="92" t="s">
        <v>54</v>
      </c>
      <c r="C26" s="152">
        <v>11</v>
      </c>
      <c r="D26" s="93"/>
      <c r="E26" s="152">
        <f t="shared" si="0"/>
        <v>5.5</v>
      </c>
      <c r="F26" s="94"/>
      <c r="G26" s="159">
        <f t="shared" si="1"/>
        <v>0</v>
      </c>
    </row>
    <row r="27" spans="1:7" x14ac:dyDescent="0.2">
      <c r="A27" s="91" t="s">
        <v>211</v>
      </c>
      <c r="B27" s="92" t="s">
        <v>54</v>
      </c>
      <c r="C27" s="152">
        <v>13</v>
      </c>
      <c r="D27" s="93"/>
      <c r="E27" s="152">
        <f t="shared" si="0"/>
        <v>6.5</v>
      </c>
      <c r="F27" s="94"/>
      <c r="G27" s="159">
        <f t="shared" si="1"/>
        <v>0</v>
      </c>
    </row>
    <row r="28" spans="1:7" x14ac:dyDescent="0.2">
      <c r="A28" s="91" t="s">
        <v>212</v>
      </c>
      <c r="B28" s="92" t="s">
        <v>54</v>
      </c>
      <c r="C28" s="152">
        <v>14</v>
      </c>
      <c r="D28" s="93"/>
      <c r="E28" s="152">
        <f t="shared" si="0"/>
        <v>7</v>
      </c>
      <c r="F28" s="94"/>
      <c r="G28" s="159">
        <f t="shared" si="1"/>
        <v>0</v>
      </c>
    </row>
    <row r="29" spans="1:7" x14ac:dyDescent="0.2">
      <c r="A29" s="91" t="s">
        <v>213</v>
      </c>
      <c r="B29" s="92" t="s">
        <v>54</v>
      </c>
      <c r="C29" s="152">
        <v>15</v>
      </c>
      <c r="D29" s="93"/>
      <c r="E29" s="152">
        <f t="shared" si="0"/>
        <v>7.5</v>
      </c>
      <c r="F29" s="94"/>
      <c r="G29" s="159">
        <f t="shared" si="1"/>
        <v>0</v>
      </c>
    </row>
    <row r="30" spans="1:7" x14ac:dyDescent="0.2">
      <c r="A30" s="91" t="s">
        <v>214</v>
      </c>
      <c r="B30" s="92" t="s">
        <v>54</v>
      </c>
      <c r="C30" s="152">
        <v>18</v>
      </c>
      <c r="D30" s="93"/>
      <c r="E30" s="152">
        <f t="shared" si="0"/>
        <v>9</v>
      </c>
      <c r="F30" s="94"/>
      <c r="G30" s="159">
        <f t="shared" si="1"/>
        <v>0</v>
      </c>
    </row>
    <row r="31" spans="1:7" x14ac:dyDescent="0.2">
      <c r="A31" s="91" t="s">
        <v>215</v>
      </c>
      <c r="B31" s="92" t="s">
        <v>54</v>
      </c>
      <c r="C31" s="152">
        <v>38</v>
      </c>
      <c r="D31" s="93"/>
      <c r="E31" s="152">
        <f t="shared" si="0"/>
        <v>19</v>
      </c>
      <c r="F31" s="94"/>
      <c r="G31" s="159">
        <f t="shared" si="1"/>
        <v>0</v>
      </c>
    </row>
    <row r="32" spans="1:7" x14ac:dyDescent="0.2">
      <c r="A32" s="91" t="s">
        <v>216</v>
      </c>
      <c r="B32" s="92" t="s">
        <v>54</v>
      </c>
      <c r="C32" s="152">
        <v>11</v>
      </c>
      <c r="D32" s="93"/>
      <c r="E32" s="152">
        <f t="shared" si="0"/>
        <v>5.5</v>
      </c>
      <c r="F32" s="94"/>
      <c r="G32" s="159">
        <f t="shared" si="1"/>
        <v>0</v>
      </c>
    </row>
    <row r="33" spans="1:7" x14ac:dyDescent="0.2">
      <c r="A33" s="91" t="s">
        <v>217</v>
      </c>
      <c r="B33" s="92" t="s">
        <v>54</v>
      </c>
      <c r="C33" s="152">
        <v>12</v>
      </c>
      <c r="D33" s="93"/>
      <c r="E33" s="152">
        <f t="shared" si="0"/>
        <v>6</v>
      </c>
      <c r="F33" s="94"/>
      <c r="G33" s="159">
        <f t="shared" si="1"/>
        <v>0</v>
      </c>
    </row>
    <row r="34" spans="1:7" x14ac:dyDescent="0.2">
      <c r="A34" s="91" t="s">
        <v>218</v>
      </c>
      <c r="B34" s="92" t="s">
        <v>54</v>
      </c>
      <c r="C34" s="152">
        <v>13</v>
      </c>
      <c r="D34" s="93"/>
      <c r="E34" s="152">
        <f t="shared" si="0"/>
        <v>6.5</v>
      </c>
      <c r="F34" s="94"/>
      <c r="G34" s="159">
        <f t="shared" si="1"/>
        <v>0</v>
      </c>
    </row>
    <row r="35" spans="1:7" x14ac:dyDescent="0.2">
      <c r="A35" s="91" t="s">
        <v>219</v>
      </c>
      <c r="B35" s="92" t="s">
        <v>54</v>
      </c>
      <c r="C35" s="152">
        <v>15</v>
      </c>
      <c r="D35" s="93"/>
      <c r="E35" s="152">
        <f t="shared" si="0"/>
        <v>7.5</v>
      </c>
      <c r="F35" s="94"/>
      <c r="G35" s="159">
        <f t="shared" si="1"/>
        <v>0</v>
      </c>
    </row>
    <row r="36" spans="1:7" x14ac:dyDescent="0.2">
      <c r="A36" s="91" t="s">
        <v>220</v>
      </c>
      <c r="B36" s="92" t="s">
        <v>54</v>
      </c>
      <c r="C36" s="152">
        <v>16</v>
      </c>
      <c r="D36" s="93"/>
      <c r="E36" s="152">
        <f t="shared" si="0"/>
        <v>8</v>
      </c>
      <c r="F36" s="94"/>
      <c r="G36" s="159">
        <f t="shared" si="1"/>
        <v>0</v>
      </c>
    </row>
    <row r="37" spans="1:7" x14ac:dyDescent="0.2">
      <c r="A37" s="91" t="s">
        <v>221</v>
      </c>
      <c r="B37" s="92" t="s">
        <v>54</v>
      </c>
      <c r="C37" s="152">
        <v>19</v>
      </c>
      <c r="D37" s="93"/>
      <c r="E37" s="152">
        <f t="shared" si="0"/>
        <v>9.5</v>
      </c>
      <c r="F37" s="94"/>
      <c r="G37" s="159">
        <f t="shared" si="1"/>
        <v>0</v>
      </c>
    </row>
    <row r="38" spans="1:7" x14ac:dyDescent="0.2">
      <c r="A38" s="91" t="s">
        <v>222</v>
      </c>
      <c r="B38" s="92" t="s">
        <v>54</v>
      </c>
      <c r="C38" s="152">
        <v>41</v>
      </c>
      <c r="D38" s="93"/>
      <c r="E38" s="152">
        <f t="shared" si="0"/>
        <v>20.5</v>
      </c>
      <c r="F38" s="94"/>
      <c r="G38" s="159">
        <f t="shared" si="1"/>
        <v>0</v>
      </c>
    </row>
    <row r="39" spans="1:7" x14ac:dyDescent="0.2">
      <c r="A39" s="91" t="s">
        <v>223</v>
      </c>
      <c r="B39" s="92" t="s">
        <v>54</v>
      </c>
      <c r="C39" s="152">
        <v>12</v>
      </c>
      <c r="D39" s="93"/>
      <c r="E39" s="152">
        <f t="shared" si="0"/>
        <v>6</v>
      </c>
      <c r="F39" s="94"/>
      <c r="G39" s="159">
        <f t="shared" si="1"/>
        <v>0</v>
      </c>
    </row>
    <row r="40" spans="1:7" x14ac:dyDescent="0.2">
      <c r="A40" s="91" t="s">
        <v>224</v>
      </c>
      <c r="B40" s="92" t="s">
        <v>54</v>
      </c>
      <c r="C40" s="152">
        <v>13</v>
      </c>
      <c r="D40" s="93"/>
      <c r="E40" s="152">
        <f t="shared" si="0"/>
        <v>6.5</v>
      </c>
      <c r="F40" s="94"/>
      <c r="G40" s="159">
        <f t="shared" si="1"/>
        <v>0</v>
      </c>
    </row>
    <row r="41" spans="1:7" x14ac:dyDescent="0.2">
      <c r="A41" s="91" t="s">
        <v>225</v>
      </c>
      <c r="B41" s="92" t="s">
        <v>54</v>
      </c>
      <c r="C41" s="152">
        <v>16</v>
      </c>
      <c r="D41" s="93"/>
      <c r="E41" s="152">
        <f t="shared" si="0"/>
        <v>8</v>
      </c>
      <c r="F41" s="94"/>
      <c r="G41" s="159">
        <f t="shared" si="1"/>
        <v>0</v>
      </c>
    </row>
    <row r="42" spans="1:7" x14ac:dyDescent="0.2">
      <c r="A42" s="91" t="s">
        <v>226</v>
      </c>
      <c r="B42" s="92" t="s">
        <v>54</v>
      </c>
      <c r="C42" s="152">
        <v>17</v>
      </c>
      <c r="D42" s="93"/>
      <c r="E42" s="152">
        <f t="shared" si="0"/>
        <v>8.5</v>
      </c>
      <c r="F42" s="94"/>
      <c r="G42" s="159">
        <f t="shared" si="1"/>
        <v>0</v>
      </c>
    </row>
    <row r="43" spans="1:7" x14ac:dyDescent="0.2">
      <c r="A43" s="91" t="s">
        <v>227</v>
      </c>
      <c r="B43" s="92" t="s">
        <v>54</v>
      </c>
      <c r="C43" s="152">
        <v>18</v>
      </c>
      <c r="D43" s="93"/>
      <c r="E43" s="152">
        <f t="shared" si="0"/>
        <v>9</v>
      </c>
      <c r="F43" s="94"/>
      <c r="G43" s="159">
        <f t="shared" si="1"/>
        <v>0</v>
      </c>
    </row>
    <row r="44" spans="1:7" x14ac:dyDescent="0.2">
      <c r="A44" s="91" t="s">
        <v>228</v>
      </c>
      <c r="B44" s="92" t="s">
        <v>54</v>
      </c>
      <c r="C44" s="152">
        <v>21</v>
      </c>
      <c r="D44" s="93"/>
      <c r="E44" s="152">
        <f t="shared" si="0"/>
        <v>10.5</v>
      </c>
      <c r="F44" s="94"/>
      <c r="G44" s="159">
        <f t="shared" si="1"/>
        <v>0</v>
      </c>
    </row>
    <row r="45" spans="1:7" x14ac:dyDescent="0.2">
      <c r="A45" s="91" t="s">
        <v>229</v>
      </c>
      <c r="B45" s="92" t="s">
        <v>54</v>
      </c>
      <c r="C45" s="152">
        <v>48</v>
      </c>
      <c r="D45" s="93"/>
      <c r="E45" s="152">
        <f t="shared" si="0"/>
        <v>24</v>
      </c>
      <c r="F45" s="94"/>
      <c r="G45" s="159">
        <f t="shared" si="1"/>
        <v>0</v>
      </c>
    </row>
    <row r="46" spans="1:7" x14ac:dyDescent="0.2">
      <c r="B46" s="12"/>
      <c r="C46" s="12"/>
      <c r="D46" s="12"/>
      <c r="E46" s="12"/>
      <c r="F46" s="12"/>
    </row>
    <row r="47" spans="1:7" ht="45" x14ac:dyDescent="0.2">
      <c r="A47" s="87" t="s">
        <v>230</v>
      </c>
      <c r="B47" s="88" t="s">
        <v>51</v>
      </c>
      <c r="C47" s="95" t="s">
        <v>184</v>
      </c>
      <c r="D47" s="95" t="s">
        <v>185</v>
      </c>
      <c r="E47" s="95" t="s">
        <v>186</v>
      </c>
      <c r="F47" s="89" t="s">
        <v>187</v>
      </c>
      <c r="G47" s="90" t="s">
        <v>52</v>
      </c>
    </row>
    <row r="48" spans="1:7" x14ac:dyDescent="0.2">
      <c r="A48" s="96" t="s">
        <v>231</v>
      </c>
      <c r="B48" s="97" t="s">
        <v>54</v>
      </c>
      <c r="C48" s="153">
        <v>13</v>
      </c>
      <c r="D48" s="98"/>
      <c r="E48" s="152">
        <f t="shared" ref="E48:E61" si="2">+C48/2</f>
        <v>6.5</v>
      </c>
      <c r="F48" s="94"/>
      <c r="G48" s="159">
        <f t="shared" ref="G48:G61" si="3">+C48*D48+E48*F48</f>
        <v>0</v>
      </c>
    </row>
    <row r="49" spans="1:7" x14ac:dyDescent="0.2">
      <c r="A49" s="96" t="s">
        <v>232</v>
      </c>
      <c r="B49" s="97" t="s">
        <v>54</v>
      </c>
      <c r="C49" s="153">
        <v>14</v>
      </c>
      <c r="D49" s="98"/>
      <c r="E49" s="152">
        <f t="shared" si="2"/>
        <v>7</v>
      </c>
      <c r="F49" s="94"/>
      <c r="G49" s="159">
        <f t="shared" si="3"/>
        <v>0</v>
      </c>
    </row>
    <row r="50" spans="1:7" x14ac:dyDescent="0.2">
      <c r="A50" s="96" t="s">
        <v>233</v>
      </c>
      <c r="B50" s="97" t="s">
        <v>54</v>
      </c>
      <c r="C50" s="153">
        <v>15</v>
      </c>
      <c r="D50" s="98"/>
      <c r="E50" s="152">
        <f t="shared" si="2"/>
        <v>7.5</v>
      </c>
      <c r="F50" s="94"/>
      <c r="G50" s="159">
        <f t="shared" si="3"/>
        <v>0</v>
      </c>
    </row>
    <row r="51" spans="1:7" x14ac:dyDescent="0.2">
      <c r="A51" s="96" t="s">
        <v>234</v>
      </c>
      <c r="B51" s="97" t="s">
        <v>54</v>
      </c>
      <c r="C51" s="153">
        <v>16</v>
      </c>
      <c r="D51" s="98"/>
      <c r="E51" s="152">
        <f t="shared" si="2"/>
        <v>8</v>
      </c>
      <c r="F51" s="94"/>
      <c r="G51" s="159">
        <f t="shared" si="3"/>
        <v>0</v>
      </c>
    </row>
    <row r="52" spans="1:7" x14ac:dyDescent="0.2">
      <c r="A52" s="96" t="s">
        <v>235</v>
      </c>
      <c r="B52" s="97" t="s">
        <v>54</v>
      </c>
      <c r="C52" s="153">
        <v>18</v>
      </c>
      <c r="D52" s="98"/>
      <c r="E52" s="152">
        <f t="shared" si="2"/>
        <v>9</v>
      </c>
      <c r="F52" s="94"/>
      <c r="G52" s="159">
        <f t="shared" si="3"/>
        <v>0</v>
      </c>
    </row>
    <row r="53" spans="1:7" x14ac:dyDescent="0.2">
      <c r="A53" s="96" t="s">
        <v>236</v>
      </c>
      <c r="B53" s="97" t="s">
        <v>54</v>
      </c>
      <c r="C53" s="153">
        <v>21</v>
      </c>
      <c r="D53" s="98"/>
      <c r="E53" s="152">
        <f t="shared" si="2"/>
        <v>10.5</v>
      </c>
      <c r="F53" s="94"/>
      <c r="G53" s="159">
        <f t="shared" si="3"/>
        <v>0</v>
      </c>
    </row>
    <row r="54" spans="1:7" x14ac:dyDescent="0.2">
      <c r="A54" s="96" t="s">
        <v>237</v>
      </c>
      <c r="B54" s="97" t="s">
        <v>54</v>
      </c>
      <c r="C54" s="153">
        <v>37</v>
      </c>
      <c r="D54" s="98"/>
      <c r="E54" s="152">
        <f t="shared" si="2"/>
        <v>18.5</v>
      </c>
      <c r="F54" s="94"/>
      <c r="G54" s="159">
        <f t="shared" si="3"/>
        <v>0</v>
      </c>
    </row>
    <row r="55" spans="1:7" x14ac:dyDescent="0.2">
      <c r="A55" s="96" t="s">
        <v>238</v>
      </c>
      <c r="B55" s="97" t="s">
        <v>54</v>
      </c>
      <c r="C55" s="153">
        <v>13</v>
      </c>
      <c r="D55" s="98"/>
      <c r="E55" s="152">
        <f t="shared" si="2"/>
        <v>6.5</v>
      </c>
      <c r="F55" s="94"/>
      <c r="G55" s="159">
        <f t="shared" si="3"/>
        <v>0</v>
      </c>
    </row>
    <row r="56" spans="1:7" x14ac:dyDescent="0.2">
      <c r="A56" s="96" t="s">
        <v>239</v>
      </c>
      <c r="B56" s="97" t="s">
        <v>54</v>
      </c>
      <c r="C56" s="153">
        <v>14</v>
      </c>
      <c r="D56" s="98"/>
      <c r="E56" s="152">
        <f t="shared" si="2"/>
        <v>7</v>
      </c>
      <c r="F56" s="94"/>
      <c r="G56" s="159">
        <f t="shared" si="3"/>
        <v>0</v>
      </c>
    </row>
    <row r="57" spans="1:7" x14ac:dyDescent="0.2">
      <c r="A57" s="96" t="s">
        <v>240</v>
      </c>
      <c r="B57" s="97" t="s">
        <v>54</v>
      </c>
      <c r="C57" s="153">
        <v>15</v>
      </c>
      <c r="D57" s="98"/>
      <c r="E57" s="152">
        <f t="shared" si="2"/>
        <v>7.5</v>
      </c>
      <c r="F57" s="94"/>
      <c r="G57" s="159">
        <f t="shared" si="3"/>
        <v>0</v>
      </c>
    </row>
    <row r="58" spans="1:7" x14ac:dyDescent="0.2">
      <c r="A58" s="96" t="s">
        <v>241</v>
      </c>
      <c r="B58" s="97" t="s">
        <v>54</v>
      </c>
      <c r="C58" s="153">
        <v>16</v>
      </c>
      <c r="D58" s="98"/>
      <c r="E58" s="152">
        <f t="shared" si="2"/>
        <v>8</v>
      </c>
      <c r="F58" s="94"/>
      <c r="G58" s="159">
        <f t="shared" si="3"/>
        <v>0</v>
      </c>
    </row>
    <row r="59" spans="1:7" x14ac:dyDescent="0.2">
      <c r="A59" s="96" t="s">
        <v>242</v>
      </c>
      <c r="B59" s="97" t="s">
        <v>54</v>
      </c>
      <c r="C59" s="153">
        <v>18</v>
      </c>
      <c r="D59" s="98"/>
      <c r="E59" s="152">
        <f t="shared" si="2"/>
        <v>9</v>
      </c>
      <c r="F59" s="94"/>
      <c r="G59" s="159">
        <f t="shared" si="3"/>
        <v>0</v>
      </c>
    </row>
    <row r="60" spans="1:7" x14ac:dyDescent="0.2">
      <c r="A60" s="96" t="s">
        <v>243</v>
      </c>
      <c r="B60" s="97" t="s">
        <v>54</v>
      </c>
      <c r="C60" s="153">
        <v>21</v>
      </c>
      <c r="D60" s="98"/>
      <c r="E60" s="152">
        <f t="shared" si="2"/>
        <v>10.5</v>
      </c>
      <c r="F60" s="94"/>
      <c r="G60" s="159">
        <f t="shared" si="3"/>
        <v>0</v>
      </c>
    </row>
    <row r="61" spans="1:7" x14ac:dyDescent="0.2">
      <c r="A61" s="96" t="s">
        <v>244</v>
      </c>
      <c r="B61" s="97" t="s">
        <v>54</v>
      </c>
      <c r="C61" s="153">
        <v>37</v>
      </c>
      <c r="D61" s="98"/>
      <c r="E61" s="152">
        <f t="shared" si="2"/>
        <v>18.5</v>
      </c>
      <c r="F61" s="94"/>
      <c r="G61" s="159">
        <f t="shared" si="3"/>
        <v>0</v>
      </c>
    </row>
    <row r="62" spans="1:7" x14ac:dyDescent="0.2">
      <c r="B62" s="12"/>
      <c r="C62" s="12"/>
      <c r="D62" s="12"/>
      <c r="E62" s="12"/>
      <c r="F62" s="12"/>
    </row>
    <row r="63" spans="1:7" ht="45" x14ac:dyDescent="0.2">
      <c r="A63" s="87" t="s">
        <v>245</v>
      </c>
      <c r="B63" s="88" t="s">
        <v>51</v>
      </c>
      <c r="C63" s="95" t="s">
        <v>184</v>
      </c>
      <c r="D63" s="95" t="s">
        <v>185</v>
      </c>
      <c r="E63" s="95" t="s">
        <v>186</v>
      </c>
      <c r="F63" s="89" t="s">
        <v>187</v>
      </c>
      <c r="G63" s="90" t="s">
        <v>52</v>
      </c>
    </row>
    <row r="64" spans="1:7" x14ac:dyDescent="0.2">
      <c r="A64" s="91" t="s">
        <v>231</v>
      </c>
      <c r="B64" s="92" t="s">
        <v>54</v>
      </c>
      <c r="C64" s="154">
        <v>8</v>
      </c>
      <c r="D64" s="99"/>
      <c r="E64" s="152">
        <f t="shared" ref="E64:E77" si="4">+C64/2</f>
        <v>4</v>
      </c>
      <c r="F64" s="94"/>
      <c r="G64" s="159">
        <f t="shared" ref="G64:G76" si="5">+C64*D64+E64*F64</f>
        <v>0</v>
      </c>
    </row>
    <row r="65" spans="1:7" x14ac:dyDescent="0.2">
      <c r="A65" s="91" t="s">
        <v>232</v>
      </c>
      <c r="B65" s="92" t="s">
        <v>54</v>
      </c>
      <c r="C65" s="154">
        <v>9</v>
      </c>
      <c r="D65" s="99"/>
      <c r="E65" s="152">
        <f t="shared" si="4"/>
        <v>4.5</v>
      </c>
      <c r="F65" s="94"/>
      <c r="G65" s="159">
        <f t="shared" si="5"/>
        <v>0</v>
      </c>
    </row>
    <row r="66" spans="1:7" x14ac:dyDescent="0.2">
      <c r="A66" s="91" t="s">
        <v>233</v>
      </c>
      <c r="B66" s="92" t="s">
        <v>54</v>
      </c>
      <c r="C66" s="154">
        <v>10</v>
      </c>
      <c r="D66" s="99"/>
      <c r="E66" s="152">
        <f t="shared" si="4"/>
        <v>5</v>
      </c>
      <c r="F66" s="94"/>
      <c r="G66" s="159">
        <f t="shared" si="5"/>
        <v>0</v>
      </c>
    </row>
    <row r="67" spans="1:7" x14ac:dyDescent="0.2">
      <c r="A67" s="91" t="s">
        <v>234</v>
      </c>
      <c r="B67" s="92" t="s">
        <v>54</v>
      </c>
      <c r="C67" s="154">
        <v>11</v>
      </c>
      <c r="D67" s="99"/>
      <c r="E67" s="152">
        <f t="shared" si="4"/>
        <v>5.5</v>
      </c>
      <c r="F67" s="94"/>
      <c r="G67" s="159">
        <f t="shared" si="5"/>
        <v>0</v>
      </c>
    </row>
    <row r="68" spans="1:7" x14ac:dyDescent="0.2">
      <c r="A68" s="91" t="s">
        <v>235</v>
      </c>
      <c r="B68" s="92" t="s">
        <v>54</v>
      </c>
      <c r="C68" s="154">
        <v>13</v>
      </c>
      <c r="D68" s="99"/>
      <c r="E68" s="152">
        <f t="shared" si="4"/>
        <v>6.5</v>
      </c>
      <c r="F68" s="94"/>
      <c r="G68" s="159">
        <f t="shared" si="5"/>
        <v>0</v>
      </c>
    </row>
    <row r="69" spans="1:7" x14ac:dyDescent="0.2">
      <c r="A69" s="91" t="s">
        <v>236</v>
      </c>
      <c r="B69" s="92" t="s">
        <v>54</v>
      </c>
      <c r="C69" s="154">
        <v>21</v>
      </c>
      <c r="D69" s="99"/>
      <c r="E69" s="152">
        <f t="shared" si="4"/>
        <v>10.5</v>
      </c>
      <c r="F69" s="94"/>
      <c r="G69" s="159">
        <f t="shared" si="5"/>
        <v>0</v>
      </c>
    </row>
    <row r="70" spans="1:7" x14ac:dyDescent="0.2">
      <c r="A70" s="91" t="s">
        <v>237</v>
      </c>
      <c r="B70" s="92" t="s">
        <v>54</v>
      </c>
      <c r="C70" s="154">
        <v>30</v>
      </c>
      <c r="D70" s="99"/>
      <c r="E70" s="152">
        <f t="shared" si="4"/>
        <v>15</v>
      </c>
      <c r="F70" s="94"/>
      <c r="G70" s="159">
        <f t="shared" si="5"/>
        <v>0</v>
      </c>
    </row>
    <row r="71" spans="1:7" x14ac:dyDescent="0.2">
      <c r="A71" s="96" t="s">
        <v>238</v>
      </c>
      <c r="B71" s="97" t="s">
        <v>54</v>
      </c>
      <c r="C71" s="154">
        <v>8</v>
      </c>
      <c r="D71" s="99"/>
      <c r="E71" s="152">
        <f t="shared" si="4"/>
        <v>4</v>
      </c>
      <c r="F71" s="94"/>
      <c r="G71" s="159">
        <f t="shared" si="5"/>
        <v>0</v>
      </c>
    </row>
    <row r="72" spans="1:7" x14ac:dyDescent="0.2">
      <c r="A72" s="96" t="s">
        <v>239</v>
      </c>
      <c r="B72" s="97" t="s">
        <v>54</v>
      </c>
      <c r="C72" s="154">
        <v>9</v>
      </c>
      <c r="D72" s="99"/>
      <c r="E72" s="152">
        <f t="shared" si="4"/>
        <v>4.5</v>
      </c>
      <c r="F72" s="94"/>
      <c r="G72" s="159">
        <f t="shared" si="5"/>
        <v>0</v>
      </c>
    </row>
    <row r="73" spans="1:7" x14ac:dyDescent="0.2">
      <c r="A73" s="96" t="s">
        <v>240</v>
      </c>
      <c r="B73" s="97" t="s">
        <v>54</v>
      </c>
      <c r="C73" s="154">
        <v>10</v>
      </c>
      <c r="D73" s="99"/>
      <c r="E73" s="152">
        <f t="shared" si="4"/>
        <v>5</v>
      </c>
      <c r="F73" s="94"/>
      <c r="G73" s="159">
        <f t="shared" si="5"/>
        <v>0</v>
      </c>
    </row>
    <row r="74" spans="1:7" x14ac:dyDescent="0.2">
      <c r="A74" s="96" t="s">
        <v>241</v>
      </c>
      <c r="B74" s="97" t="s">
        <v>54</v>
      </c>
      <c r="C74" s="154">
        <v>11</v>
      </c>
      <c r="D74" s="99"/>
      <c r="E74" s="152">
        <f t="shared" si="4"/>
        <v>5.5</v>
      </c>
      <c r="F74" s="94"/>
      <c r="G74" s="159">
        <f t="shared" si="5"/>
        <v>0</v>
      </c>
    </row>
    <row r="75" spans="1:7" x14ac:dyDescent="0.2">
      <c r="A75" s="96" t="s">
        <v>242</v>
      </c>
      <c r="B75" s="97" t="s">
        <v>54</v>
      </c>
      <c r="C75" s="154">
        <v>13</v>
      </c>
      <c r="D75" s="99"/>
      <c r="E75" s="152">
        <f t="shared" si="4"/>
        <v>6.5</v>
      </c>
      <c r="F75" s="94"/>
      <c r="G75" s="159">
        <f t="shared" si="5"/>
        <v>0</v>
      </c>
    </row>
    <row r="76" spans="1:7" x14ac:dyDescent="0.2">
      <c r="A76" s="96" t="s">
        <v>243</v>
      </c>
      <c r="B76" s="97" t="s">
        <v>54</v>
      </c>
      <c r="C76" s="154">
        <v>21</v>
      </c>
      <c r="D76" s="99"/>
      <c r="E76" s="152">
        <f t="shared" si="4"/>
        <v>10.5</v>
      </c>
      <c r="F76" s="94"/>
      <c r="G76" s="159">
        <f t="shared" si="5"/>
        <v>0</v>
      </c>
    </row>
    <row r="77" spans="1:7" x14ac:dyDescent="0.2">
      <c r="A77" s="96" t="s">
        <v>244</v>
      </c>
      <c r="B77" s="97" t="s">
        <v>54</v>
      </c>
      <c r="C77" s="154">
        <v>30</v>
      </c>
      <c r="D77" s="99"/>
      <c r="E77" s="152">
        <f t="shared" si="4"/>
        <v>15</v>
      </c>
      <c r="F77" s="94"/>
      <c r="G77" s="159">
        <f>+C77*D77+E77*F77</f>
        <v>0</v>
      </c>
    </row>
    <row r="78" spans="1:7" x14ac:dyDescent="0.2">
      <c r="B78" s="12"/>
      <c r="C78" s="12"/>
      <c r="D78" s="12"/>
      <c r="E78" s="12"/>
      <c r="F78" s="12"/>
    </row>
    <row r="79" spans="1:7" ht="45" x14ac:dyDescent="0.2">
      <c r="A79" s="87" t="s">
        <v>246</v>
      </c>
      <c r="B79" s="88" t="s">
        <v>51</v>
      </c>
      <c r="C79" s="95" t="s">
        <v>184</v>
      </c>
      <c r="D79" s="95" t="s">
        <v>185</v>
      </c>
      <c r="E79" s="95" t="s">
        <v>186</v>
      </c>
      <c r="F79" s="89" t="s">
        <v>187</v>
      </c>
      <c r="G79" s="90" t="s">
        <v>52</v>
      </c>
    </row>
    <row r="80" spans="1:7" x14ac:dyDescent="0.2">
      <c r="A80" s="91" t="s">
        <v>231</v>
      </c>
      <c r="B80" s="92" t="s">
        <v>54</v>
      </c>
      <c r="C80" s="154">
        <v>8</v>
      </c>
      <c r="D80" s="99"/>
      <c r="E80" s="152">
        <f t="shared" ref="E80:E115" si="6">+C80/2</f>
        <v>4</v>
      </c>
      <c r="F80" s="94"/>
      <c r="G80" s="159">
        <f>+C80*D80+E80*F80</f>
        <v>0</v>
      </c>
    </row>
    <row r="81" spans="1:7" x14ac:dyDescent="0.2">
      <c r="A81" s="91" t="s">
        <v>232</v>
      </c>
      <c r="B81" s="92" t="s">
        <v>54</v>
      </c>
      <c r="C81" s="154">
        <v>9</v>
      </c>
      <c r="D81" s="99"/>
      <c r="E81" s="152">
        <f t="shared" si="6"/>
        <v>4.5</v>
      </c>
      <c r="F81" s="94"/>
      <c r="G81" s="159">
        <f t="shared" ref="G81:G114" si="7">+C81*D81+E81*F81</f>
        <v>0</v>
      </c>
    </row>
    <row r="82" spans="1:7" x14ac:dyDescent="0.2">
      <c r="A82" s="91" t="s">
        <v>233</v>
      </c>
      <c r="B82" s="92" t="s">
        <v>54</v>
      </c>
      <c r="C82" s="154">
        <v>10</v>
      </c>
      <c r="D82" s="99"/>
      <c r="E82" s="152">
        <f t="shared" si="6"/>
        <v>5</v>
      </c>
      <c r="F82" s="94"/>
      <c r="G82" s="159">
        <f t="shared" si="7"/>
        <v>0</v>
      </c>
    </row>
    <row r="83" spans="1:7" x14ac:dyDescent="0.2">
      <c r="A83" s="91" t="s">
        <v>234</v>
      </c>
      <c r="B83" s="92" t="s">
        <v>54</v>
      </c>
      <c r="C83" s="154">
        <v>11</v>
      </c>
      <c r="D83" s="99"/>
      <c r="E83" s="152">
        <f t="shared" si="6"/>
        <v>5.5</v>
      </c>
      <c r="F83" s="94"/>
      <c r="G83" s="159">
        <f t="shared" si="7"/>
        <v>0</v>
      </c>
    </row>
    <row r="84" spans="1:7" x14ac:dyDescent="0.2">
      <c r="A84" s="91" t="s">
        <v>235</v>
      </c>
      <c r="B84" s="92" t="s">
        <v>54</v>
      </c>
      <c r="C84" s="154">
        <v>13</v>
      </c>
      <c r="D84" s="99"/>
      <c r="E84" s="152">
        <f t="shared" si="6"/>
        <v>6.5</v>
      </c>
      <c r="F84" s="94"/>
      <c r="G84" s="159">
        <f t="shared" si="7"/>
        <v>0</v>
      </c>
    </row>
    <row r="85" spans="1:7" x14ac:dyDescent="0.2">
      <c r="A85" s="91" t="s">
        <v>236</v>
      </c>
      <c r="B85" s="92" t="s">
        <v>54</v>
      </c>
      <c r="C85" s="154">
        <v>21</v>
      </c>
      <c r="D85" s="99"/>
      <c r="E85" s="152">
        <f t="shared" si="6"/>
        <v>10.5</v>
      </c>
      <c r="F85" s="94"/>
      <c r="G85" s="159">
        <f t="shared" si="7"/>
        <v>0</v>
      </c>
    </row>
    <row r="86" spans="1:7" x14ac:dyDescent="0.2">
      <c r="A86" s="91" t="s">
        <v>237</v>
      </c>
      <c r="B86" s="92" t="s">
        <v>54</v>
      </c>
      <c r="C86" s="154">
        <v>30</v>
      </c>
      <c r="D86" s="99"/>
      <c r="E86" s="152">
        <f t="shared" si="6"/>
        <v>15</v>
      </c>
      <c r="F86" s="94"/>
      <c r="G86" s="159">
        <f t="shared" si="7"/>
        <v>0</v>
      </c>
    </row>
    <row r="87" spans="1:7" x14ac:dyDescent="0.2">
      <c r="A87" s="96" t="s">
        <v>238</v>
      </c>
      <c r="B87" s="97" t="s">
        <v>54</v>
      </c>
      <c r="C87" s="154">
        <v>8</v>
      </c>
      <c r="D87" s="99"/>
      <c r="E87" s="152">
        <f t="shared" si="6"/>
        <v>4</v>
      </c>
      <c r="F87" s="94"/>
      <c r="G87" s="159">
        <f t="shared" si="7"/>
        <v>0</v>
      </c>
    </row>
    <row r="88" spans="1:7" x14ac:dyDescent="0.2">
      <c r="A88" s="96" t="s">
        <v>239</v>
      </c>
      <c r="B88" s="97" t="s">
        <v>54</v>
      </c>
      <c r="C88" s="154">
        <v>9</v>
      </c>
      <c r="D88" s="99"/>
      <c r="E88" s="152">
        <f t="shared" si="6"/>
        <v>4.5</v>
      </c>
      <c r="F88" s="94"/>
      <c r="G88" s="159">
        <f t="shared" si="7"/>
        <v>0</v>
      </c>
    </row>
    <row r="89" spans="1:7" x14ac:dyDescent="0.2">
      <c r="A89" s="96" t="s">
        <v>240</v>
      </c>
      <c r="B89" s="97" t="s">
        <v>54</v>
      </c>
      <c r="C89" s="154">
        <v>10</v>
      </c>
      <c r="D89" s="99"/>
      <c r="E89" s="152">
        <f t="shared" si="6"/>
        <v>5</v>
      </c>
      <c r="F89" s="94"/>
      <c r="G89" s="159">
        <f t="shared" si="7"/>
        <v>0</v>
      </c>
    </row>
    <row r="90" spans="1:7" x14ac:dyDescent="0.2">
      <c r="A90" s="96" t="s">
        <v>241</v>
      </c>
      <c r="B90" s="97" t="s">
        <v>54</v>
      </c>
      <c r="C90" s="154">
        <v>11</v>
      </c>
      <c r="D90" s="99"/>
      <c r="E90" s="152">
        <f t="shared" si="6"/>
        <v>5.5</v>
      </c>
      <c r="F90" s="94"/>
      <c r="G90" s="159">
        <f t="shared" si="7"/>
        <v>0</v>
      </c>
    </row>
    <row r="91" spans="1:7" x14ac:dyDescent="0.2">
      <c r="A91" s="96" t="s">
        <v>242</v>
      </c>
      <c r="B91" s="97" t="s">
        <v>54</v>
      </c>
      <c r="C91" s="154">
        <v>13</v>
      </c>
      <c r="D91" s="99"/>
      <c r="E91" s="152">
        <f t="shared" si="6"/>
        <v>6.5</v>
      </c>
      <c r="F91" s="94"/>
      <c r="G91" s="159">
        <f t="shared" si="7"/>
        <v>0</v>
      </c>
    </row>
    <row r="92" spans="1:7" x14ac:dyDescent="0.2">
      <c r="A92" s="96" t="s">
        <v>243</v>
      </c>
      <c r="B92" s="97" t="s">
        <v>54</v>
      </c>
      <c r="C92" s="154">
        <v>21</v>
      </c>
      <c r="D92" s="99"/>
      <c r="E92" s="152">
        <f t="shared" si="6"/>
        <v>10.5</v>
      </c>
      <c r="F92" s="94"/>
      <c r="G92" s="159">
        <f t="shared" si="7"/>
        <v>0</v>
      </c>
    </row>
    <row r="93" spans="1:7" x14ac:dyDescent="0.2">
      <c r="A93" s="96" t="s">
        <v>244</v>
      </c>
      <c r="B93" s="97" t="s">
        <v>54</v>
      </c>
      <c r="C93" s="154">
        <v>30</v>
      </c>
      <c r="D93" s="99"/>
      <c r="E93" s="152">
        <f t="shared" si="6"/>
        <v>15</v>
      </c>
      <c r="F93" s="94"/>
      <c r="G93" s="159">
        <f t="shared" si="7"/>
        <v>0</v>
      </c>
    </row>
    <row r="94" spans="1:7" x14ac:dyDescent="0.2">
      <c r="A94" s="100" t="s">
        <v>247</v>
      </c>
      <c r="B94" s="92" t="s">
        <v>54</v>
      </c>
      <c r="C94" s="154">
        <v>9</v>
      </c>
      <c r="D94" s="101"/>
      <c r="E94" s="152">
        <f t="shared" si="6"/>
        <v>4.5</v>
      </c>
      <c r="F94" s="94"/>
      <c r="G94" s="159">
        <f t="shared" si="7"/>
        <v>0</v>
      </c>
    </row>
    <row r="95" spans="1:7" x14ac:dyDescent="0.2">
      <c r="A95" s="100" t="s">
        <v>248</v>
      </c>
      <c r="B95" s="92" t="s">
        <v>54</v>
      </c>
      <c r="C95" s="154">
        <v>13</v>
      </c>
      <c r="D95" s="101"/>
      <c r="E95" s="152">
        <f t="shared" si="6"/>
        <v>6.5</v>
      </c>
      <c r="F95" s="94"/>
      <c r="G95" s="159">
        <f t="shared" si="7"/>
        <v>0</v>
      </c>
    </row>
    <row r="96" spans="1:7" x14ac:dyDescent="0.2">
      <c r="A96" s="100" t="s">
        <v>249</v>
      </c>
      <c r="B96" s="92" t="s">
        <v>54</v>
      </c>
      <c r="C96" s="154">
        <v>8</v>
      </c>
      <c r="D96" s="101"/>
      <c r="E96" s="152">
        <f t="shared" si="6"/>
        <v>4</v>
      </c>
      <c r="F96" s="94"/>
      <c r="G96" s="159">
        <f t="shared" si="7"/>
        <v>0</v>
      </c>
    </row>
    <row r="97" spans="1:7" x14ac:dyDescent="0.2">
      <c r="A97" s="100" t="s">
        <v>250</v>
      </c>
      <c r="B97" s="92" t="s">
        <v>54</v>
      </c>
      <c r="C97" s="154">
        <v>9</v>
      </c>
      <c r="D97" s="101"/>
      <c r="E97" s="152">
        <f t="shared" si="6"/>
        <v>4.5</v>
      </c>
      <c r="F97" s="94"/>
      <c r="G97" s="159">
        <f t="shared" si="7"/>
        <v>0</v>
      </c>
    </row>
    <row r="98" spans="1:7" x14ac:dyDescent="0.2">
      <c r="A98" s="100" t="s">
        <v>251</v>
      </c>
      <c r="B98" s="92" t="s">
        <v>54</v>
      </c>
      <c r="C98" s="154">
        <v>10</v>
      </c>
      <c r="D98" s="93"/>
      <c r="E98" s="152">
        <f t="shared" si="6"/>
        <v>5</v>
      </c>
      <c r="F98" s="94"/>
      <c r="G98" s="159">
        <f t="shared" si="7"/>
        <v>0</v>
      </c>
    </row>
    <row r="99" spans="1:7" x14ac:dyDescent="0.2">
      <c r="A99" s="100" t="s">
        <v>252</v>
      </c>
      <c r="B99" s="92" t="s">
        <v>54</v>
      </c>
      <c r="C99" s="154">
        <v>11</v>
      </c>
      <c r="D99" s="93"/>
      <c r="E99" s="152">
        <f t="shared" si="6"/>
        <v>5.5</v>
      </c>
      <c r="F99" s="94"/>
      <c r="G99" s="159">
        <f t="shared" si="7"/>
        <v>0</v>
      </c>
    </row>
    <row r="100" spans="1:7" x14ac:dyDescent="0.2">
      <c r="A100" s="100" t="s">
        <v>253</v>
      </c>
      <c r="B100" s="92" t="s">
        <v>54</v>
      </c>
      <c r="C100" s="154">
        <v>13</v>
      </c>
      <c r="D100" s="93"/>
      <c r="E100" s="152">
        <f t="shared" si="6"/>
        <v>6.5</v>
      </c>
      <c r="F100" s="94"/>
      <c r="G100" s="159">
        <f t="shared" si="7"/>
        <v>0</v>
      </c>
    </row>
    <row r="101" spans="1:7" x14ac:dyDescent="0.2">
      <c r="A101" s="100" t="s">
        <v>254</v>
      </c>
      <c r="B101" s="92" t="s">
        <v>54</v>
      </c>
      <c r="C101" s="154">
        <v>20</v>
      </c>
      <c r="D101" s="93"/>
      <c r="E101" s="152">
        <f t="shared" si="6"/>
        <v>10</v>
      </c>
      <c r="F101" s="94"/>
      <c r="G101" s="159">
        <f t="shared" si="7"/>
        <v>0</v>
      </c>
    </row>
    <row r="102" spans="1:7" x14ac:dyDescent="0.2">
      <c r="A102" s="100" t="s">
        <v>255</v>
      </c>
      <c r="B102" s="92" t="s">
        <v>54</v>
      </c>
      <c r="C102" s="154">
        <v>28</v>
      </c>
      <c r="D102" s="93"/>
      <c r="E102" s="152">
        <f t="shared" si="6"/>
        <v>14</v>
      </c>
      <c r="F102" s="94"/>
      <c r="G102" s="159">
        <f t="shared" si="7"/>
        <v>0</v>
      </c>
    </row>
    <row r="103" spans="1:7" x14ac:dyDescent="0.2">
      <c r="A103" s="100" t="s">
        <v>256</v>
      </c>
      <c r="B103" s="92" t="s">
        <v>54</v>
      </c>
      <c r="C103" s="154">
        <v>6</v>
      </c>
      <c r="D103" s="93"/>
      <c r="E103" s="152">
        <f t="shared" si="6"/>
        <v>3</v>
      </c>
      <c r="F103" s="94"/>
      <c r="G103" s="159">
        <f t="shared" si="7"/>
        <v>0</v>
      </c>
    </row>
    <row r="104" spans="1:7" x14ac:dyDescent="0.2">
      <c r="A104" s="100" t="s">
        <v>257</v>
      </c>
      <c r="B104" s="92" t="s">
        <v>54</v>
      </c>
      <c r="C104" s="154">
        <v>7</v>
      </c>
      <c r="D104" s="93"/>
      <c r="E104" s="152">
        <f t="shared" si="6"/>
        <v>3.5</v>
      </c>
      <c r="F104" s="94"/>
      <c r="G104" s="159">
        <f t="shared" si="7"/>
        <v>0</v>
      </c>
    </row>
    <row r="105" spans="1:7" x14ac:dyDescent="0.2">
      <c r="A105" s="100" t="s">
        <v>258</v>
      </c>
      <c r="B105" s="92" t="s">
        <v>54</v>
      </c>
      <c r="C105" s="154">
        <v>8</v>
      </c>
      <c r="D105" s="102"/>
      <c r="E105" s="152">
        <f t="shared" si="6"/>
        <v>4</v>
      </c>
      <c r="F105" s="94"/>
      <c r="G105" s="159">
        <f t="shared" si="7"/>
        <v>0</v>
      </c>
    </row>
    <row r="106" spans="1:7" x14ac:dyDescent="0.2">
      <c r="A106" s="100" t="s">
        <v>259</v>
      </c>
      <c r="B106" s="92" t="s">
        <v>54</v>
      </c>
      <c r="C106" s="154">
        <v>9</v>
      </c>
      <c r="D106" s="99"/>
      <c r="E106" s="152">
        <f t="shared" si="6"/>
        <v>4.5</v>
      </c>
      <c r="F106" s="94"/>
      <c r="G106" s="159">
        <f t="shared" si="7"/>
        <v>0</v>
      </c>
    </row>
    <row r="107" spans="1:7" x14ac:dyDescent="0.2">
      <c r="A107" s="100" t="s">
        <v>260</v>
      </c>
      <c r="B107" s="92" t="s">
        <v>54</v>
      </c>
      <c r="C107" s="154">
        <v>10</v>
      </c>
      <c r="D107" s="99"/>
      <c r="E107" s="152">
        <f t="shared" si="6"/>
        <v>5</v>
      </c>
      <c r="F107" s="94"/>
      <c r="G107" s="159">
        <f t="shared" si="7"/>
        <v>0</v>
      </c>
    </row>
    <row r="108" spans="1:7" x14ac:dyDescent="0.2">
      <c r="A108" s="100" t="s">
        <v>261</v>
      </c>
      <c r="B108" s="92" t="s">
        <v>54</v>
      </c>
      <c r="C108" s="154">
        <v>11</v>
      </c>
      <c r="D108" s="99"/>
      <c r="E108" s="152">
        <f t="shared" si="6"/>
        <v>5.5</v>
      </c>
      <c r="F108" s="94"/>
      <c r="G108" s="159">
        <f t="shared" si="7"/>
        <v>0</v>
      </c>
    </row>
    <row r="109" spans="1:7" x14ac:dyDescent="0.2">
      <c r="A109" s="100" t="s">
        <v>262</v>
      </c>
      <c r="B109" s="92" t="s">
        <v>54</v>
      </c>
      <c r="C109" s="154">
        <v>9</v>
      </c>
      <c r="D109" s="99"/>
      <c r="E109" s="152">
        <f t="shared" si="6"/>
        <v>4.5</v>
      </c>
      <c r="F109" s="94"/>
      <c r="G109" s="159">
        <f t="shared" si="7"/>
        <v>0</v>
      </c>
    </row>
    <row r="110" spans="1:7" x14ac:dyDescent="0.2">
      <c r="A110" s="100" t="s">
        <v>263</v>
      </c>
      <c r="B110" s="92" t="s">
        <v>54</v>
      </c>
      <c r="C110" s="154">
        <v>10</v>
      </c>
      <c r="D110" s="99"/>
      <c r="E110" s="152">
        <f t="shared" si="6"/>
        <v>5</v>
      </c>
      <c r="F110" s="94"/>
      <c r="G110" s="159">
        <f t="shared" si="7"/>
        <v>0</v>
      </c>
    </row>
    <row r="111" spans="1:7" x14ac:dyDescent="0.2">
      <c r="A111" s="100" t="s">
        <v>264</v>
      </c>
      <c r="B111" s="92" t="s">
        <v>54</v>
      </c>
      <c r="C111" s="154">
        <v>11</v>
      </c>
      <c r="D111" s="99"/>
      <c r="E111" s="152">
        <f t="shared" si="6"/>
        <v>5.5</v>
      </c>
      <c r="F111" s="94"/>
      <c r="G111" s="159">
        <f t="shared" si="7"/>
        <v>0</v>
      </c>
    </row>
    <row r="112" spans="1:7" x14ac:dyDescent="0.2">
      <c r="A112" s="100" t="s">
        <v>265</v>
      </c>
      <c r="B112" s="92" t="s">
        <v>54</v>
      </c>
      <c r="C112" s="154">
        <v>12</v>
      </c>
      <c r="D112" s="99"/>
      <c r="E112" s="152">
        <f t="shared" si="6"/>
        <v>6</v>
      </c>
      <c r="F112" s="94"/>
      <c r="G112" s="159">
        <f t="shared" si="7"/>
        <v>0</v>
      </c>
    </row>
    <row r="113" spans="1:7" x14ac:dyDescent="0.2">
      <c r="A113" s="100" t="s">
        <v>266</v>
      </c>
      <c r="B113" s="92" t="s">
        <v>54</v>
      </c>
      <c r="C113" s="154">
        <v>14</v>
      </c>
      <c r="D113" s="99"/>
      <c r="E113" s="152">
        <f t="shared" si="6"/>
        <v>7</v>
      </c>
      <c r="F113" s="94"/>
      <c r="G113" s="159">
        <f t="shared" si="7"/>
        <v>0</v>
      </c>
    </row>
    <row r="114" spans="1:7" x14ac:dyDescent="0.2">
      <c r="A114" s="100" t="s">
        <v>267</v>
      </c>
      <c r="B114" s="92" t="s">
        <v>54</v>
      </c>
      <c r="C114" s="154">
        <v>21</v>
      </c>
      <c r="D114" s="99"/>
      <c r="E114" s="152">
        <f t="shared" si="6"/>
        <v>10.5</v>
      </c>
      <c r="F114" s="94"/>
      <c r="G114" s="159">
        <f t="shared" si="7"/>
        <v>0</v>
      </c>
    </row>
    <row r="115" spans="1:7" x14ac:dyDescent="0.2">
      <c r="A115" s="100" t="s">
        <v>268</v>
      </c>
      <c r="B115" s="92" t="s">
        <v>54</v>
      </c>
      <c r="C115" s="154">
        <v>31</v>
      </c>
      <c r="D115" s="99"/>
      <c r="E115" s="152">
        <f t="shared" si="6"/>
        <v>15.5</v>
      </c>
      <c r="F115" s="94"/>
      <c r="G115" s="159">
        <f>+C115*D115+E115*F115</f>
        <v>0</v>
      </c>
    </row>
    <row r="116" spans="1:7" x14ac:dyDescent="0.2">
      <c r="B116" s="12"/>
      <c r="C116" s="12"/>
      <c r="D116" s="12"/>
      <c r="E116" s="12"/>
      <c r="F116" s="12"/>
    </row>
    <row r="117" spans="1:7" ht="42.75" customHeight="1" x14ac:dyDescent="0.2">
      <c r="A117" s="87" t="s">
        <v>269</v>
      </c>
      <c r="B117" s="223" t="s">
        <v>51</v>
      </c>
      <c r="C117" s="223"/>
      <c r="D117" s="223"/>
      <c r="E117" s="95" t="s">
        <v>407</v>
      </c>
      <c r="F117" s="32" t="s">
        <v>3</v>
      </c>
      <c r="G117" s="90" t="s">
        <v>52</v>
      </c>
    </row>
    <row r="118" spans="1:7" ht="12" customHeight="1" x14ac:dyDescent="0.2">
      <c r="A118" s="103" t="s">
        <v>270</v>
      </c>
      <c r="B118" s="227" t="s">
        <v>54</v>
      </c>
      <c r="C118" s="227"/>
      <c r="D118" s="227"/>
      <c r="E118" s="155">
        <v>5.2</v>
      </c>
      <c r="F118" s="94"/>
      <c r="G118" s="159">
        <f>E118*F118</f>
        <v>0</v>
      </c>
    </row>
    <row r="119" spans="1:7" ht="12" customHeight="1" x14ac:dyDescent="0.2">
      <c r="A119" s="103" t="s">
        <v>271</v>
      </c>
      <c r="B119" s="227" t="s">
        <v>74</v>
      </c>
      <c r="C119" s="227"/>
      <c r="D119" s="227"/>
      <c r="E119" s="155">
        <v>21.4</v>
      </c>
      <c r="F119" s="94"/>
      <c r="G119" s="159">
        <f>E119*F119</f>
        <v>0</v>
      </c>
    </row>
    <row r="120" spans="1:7" ht="21.95" customHeight="1" x14ac:dyDescent="0.2">
      <c r="A120" s="103" t="s">
        <v>272</v>
      </c>
      <c r="B120" s="227" t="s">
        <v>54</v>
      </c>
      <c r="C120" s="227"/>
      <c r="D120" s="227"/>
      <c r="E120" s="155">
        <v>4.2</v>
      </c>
      <c r="F120" s="94"/>
      <c r="G120" s="159">
        <f t="shared" ref="G120:G128" si="8">E120*F120</f>
        <v>0</v>
      </c>
    </row>
    <row r="121" spans="1:7" ht="21.95" customHeight="1" x14ac:dyDescent="0.2">
      <c r="A121" s="103" t="s">
        <v>273</v>
      </c>
      <c r="B121" s="227" t="s">
        <v>54</v>
      </c>
      <c r="C121" s="227"/>
      <c r="D121" s="227"/>
      <c r="E121" s="155">
        <v>1.5</v>
      </c>
      <c r="F121" s="94"/>
      <c r="G121" s="159">
        <f t="shared" si="8"/>
        <v>0</v>
      </c>
    </row>
    <row r="122" spans="1:7" ht="12" customHeight="1" x14ac:dyDescent="0.2">
      <c r="A122" s="100" t="s">
        <v>274</v>
      </c>
      <c r="B122" s="226" t="s">
        <v>54</v>
      </c>
      <c r="C122" s="226"/>
      <c r="D122" s="226"/>
      <c r="E122" s="152">
        <v>6</v>
      </c>
      <c r="F122" s="94"/>
      <c r="G122" s="159">
        <f t="shared" si="8"/>
        <v>0</v>
      </c>
    </row>
    <row r="123" spans="1:7" ht="12" customHeight="1" x14ac:dyDescent="0.2">
      <c r="A123" s="100" t="s">
        <v>275</v>
      </c>
      <c r="B123" s="226" t="s">
        <v>54</v>
      </c>
      <c r="C123" s="226"/>
      <c r="D123" s="226"/>
      <c r="E123" s="152">
        <v>8</v>
      </c>
      <c r="F123" s="94"/>
      <c r="G123" s="159">
        <f t="shared" si="8"/>
        <v>0</v>
      </c>
    </row>
    <row r="124" spans="1:7" ht="12" customHeight="1" x14ac:dyDescent="0.2">
      <c r="A124" s="100" t="s">
        <v>276</v>
      </c>
      <c r="B124" s="226" t="s">
        <v>54</v>
      </c>
      <c r="C124" s="226"/>
      <c r="D124" s="226"/>
      <c r="E124" s="152">
        <v>10</v>
      </c>
      <c r="F124" s="94"/>
      <c r="G124" s="159">
        <f t="shared" si="8"/>
        <v>0</v>
      </c>
    </row>
    <row r="125" spans="1:7" ht="12" customHeight="1" x14ac:dyDescent="0.2">
      <c r="A125" s="100" t="s">
        <v>277</v>
      </c>
      <c r="B125" s="226" t="s">
        <v>54</v>
      </c>
      <c r="C125" s="226"/>
      <c r="D125" s="226"/>
      <c r="E125" s="152">
        <v>11.5</v>
      </c>
      <c r="F125" s="94"/>
      <c r="G125" s="159">
        <f t="shared" si="8"/>
        <v>0</v>
      </c>
    </row>
    <row r="126" spans="1:7" ht="12" customHeight="1" x14ac:dyDescent="0.2">
      <c r="A126" s="100" t="s">
        <v>278</v>
      </c>
      <c r="B126" s="226" t="s">
        <v>54</v>
      </c>
      <c r="C126" s="226"/>
      <c r="D126" s="226"/>
      <c r="E126" s="152">
        <v>14</v>
      </c>
      <c r="F126" s="94"/>
      <c r="G126" s="159">
        <f t="shared" si="8"/>
        <v>0</v>
      </c>
    </row>
    <row r="127" spans="1:7" ht="24" customHeight="1" x14ac:dyDescent="0.2">
      <c r="A127" s="100" t="s">
        <v>279</v>
      </c>
      <c r="B127" s="226" t="s">
        <v>54</v>
      </c>
      <c r="C127" s="226"/>
      <c r="D127" s="226"/>
      <c r="E127" s="152">
        <v>4</v>
      </c>
      <c r="F127" s="94"/>
      <c r="G127" s="159">
        <f t="shared" si="8"/>
        <v>0</v>
      </c>
    </row>
    <row r="128" spans="1:7" ht="24" customHeight="1" x14ac:dyDescent="0.2">
      <c r="A128" s="100" t="s">
        <v>280</v>
      </c>
      <c r="B128" s="226" t="s">
        <v>54</v>
      </c>
      <c r="C128" s="226"/>
      <c r="D128" s="226"/>
      <c r="E128" s="152">
        <v>2</v>
      </c>
      <c r="F128" s="94"/>
      <c r="G128" s="159">
        <f t="shared" si="8"/>
        <v>0</v>
      </c>
    </row>
    <row r="129" spans="1:7" ht="40.5" customHeight="1" x14ac:dyDescent="0.2">
      <c r="A129" s="100" t="s">
        <v>281</v>
      </c>
      <c r="B129" s="222" t="s">
        <v>54</v>
      </c>
      <c r="C129" s="222"/>
      <c r="D129" s="222"/>
      <c r="E129" s="156">
        <v>10</v>
      </c>
      <c r="F129" s="104"/>
      <c r="G129" s="159">
        <f>E129*F129</f>
        <v>0</v>
      </c>
    </row>
    <row r="130" spans="1:7" x14ac:dyDescent="0.2">
      <c r="A130" s="13"/>
      <c r="B130" s="12"/>
      <c r="C130" s="12"/>
      <c r="D130" s="12"/>
      <c r="E130" s="12"/>
      <c r="F130" s="12"/>
    </row>
    <row r="131" spans="1:7" ht="24" customHeight="1" x14ac:dyDescent="0.2">
      <c r="A131" s="87" t="s">
        <v>282</v>
      </c>
      <c r="B131" s="223" t="s">
        <v>51</v>
      </c>
      <c r="C131" s="223"/>
      <c r="D131" s="223"/>
      <c r="E131" s="95" t="s">
        <v>407</v>
      </c>
      <c r="F131" s="32" t="s">
        <v>3</v>
      </c>
      <c r="G131" s="90" t="s">
        <v>52</v>
      </c>
    </row>
    <row r="132" spans="1:7" ht="12" customHeight="1" x14ac:dyDescent="0.2">
      <c r="A132" s="105" t="s">
        <v>283</v>
      </c>
      <c r="B132" s="224" t="s">
        <v>74</v>
      </c>
      <c r="C132" s="224"/>
      <c r="D132" s="224"/>
      <c r="E132" s="157">
        <v>100</v>
      </c>
      <c r="F132" s="94"/>
      <c r="G132" s="159">
        <f>E132*F132</f>
        <v>0</v>
      </c>
    </row>
    <row r="133" spans="1:7" x14ac:dyDescent="0.2">
      <c r="B133" s="12"/>
      <c r="C133" s="12"/>
      <c r="D133" s="12"/>
      <c r="E133" s="12"/>
      <c r="F133" s="12"/>
    </row>
    <row r="134" spans="1:7" ht="12" customHeight="1" x14ac:dyDescent="0.2">
      <c r="A134" s="225" t="s">
        <v>284</v>
      </c>
      <c r="B134" s="225"/>
      <c r="C134" s="225"/>
      <c r="D134" s="225"/>
      <c r="E134" s="225"/>
      <c r="F134" s="225"/>
      <c r="G134" s="158">
        <f>SUM(G4:G132)</f>
        <v>0</v>
      </c>
    </row>
    <row r="135" spans="1:7" x14ac:dyDescent="0.2">
      <c r="B135" s="12"/>
      <c r="C135" s="12"/>
      <c r="D135" s="12"/>
      <c r="E135" s="12"/>
      <c r="F135" s="12"/>
    </row>
    <row r="136" spans="1:7" x14ac:dyDescent="0.2">
      <c r="B136" s="12"/>
      <c r="C136" s="12"/>
      <c r="D136" s="12"/>
      <c r="E136" s="12"/>
      <c r="F136" s="12"/>
    </row>
    <row r="137" spans="1:7" x14ac:dyDescent="0.2">
      <c r="B137" s="12"/>
      <c r="C137" s="12"/>
      <c r="D137" s="12"/>
      <c r="E137" s="12"/>
      <c r="F137" s="12"/>
    </row>
    <row r="138" spans="1:7" x14ac:dyDescent="0.2">
      <c r="B138" s="12"/>
      <c r="C138" s="12"/>
      <c r="D138" s="12"/>
      <c r="E138" s="12"/>
      <c r="F138" s="12"/>
    </row>
    <row r="139" spans="1:7" x14ac:dyDescent="0.2">
      <c r="B139" s="12"/>
      <c r="C139" s="12"/>
      <c r="D139" s="12"/>
      <c r="E139" s="12"/>
      <c r="F139" s="12"/>
    </row>
    <row r="140" spans="1:7" x14ac:dyDescent="0.2">
      <c r="B140" s="12"/>
      <c r="C140" s="12"/>
      <c r="D140" s="12"/>
      <c r="E140" s="12"/>
      <c r="F140" s="12"/>
    </row>
    <row r="141" spans="1:7" x14ac:dyDescent="0.2">
      <c r="B141" s="12"/>
      <c r="C141" s="12"/>
      <c r="D141" s="12"/>
      <c r="E141" s="12"/>
      <c r="F141" s="12"/>
    </row>
  </sheetData>
  <sheetProtection selectLockedCells="1" selectUnlockedCells="1"/>
  <mergeCells count="16">
    <mergeCell ref="B122:D122"/>
    <mergeCell ref="B117:D117"/>
    <mergeCell ref="B118:D118"/>
    <mergeCell ref="B119:D119"/>
    <mergeCell ref="B120:D120"/>
    <mergeCell ref="B121:D121"/>
    <mergeCell ref="B129:D129"/>
    <mergeCell ref="B131:D131"/>
    <mergeCell ref="B132:D132"/>
    <mergeCell ref="A134:F134"/>
    <mergeCell ref="B123:D123"/>
    <mergeCell ref="B124:D124"/>
    <mergeCell ref="B125:D125"/>
    <mergeCell ref="B126:D126"/>
    <mergeCell ref="B127:D127"/>
    <mergeCell ref="B128:D12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4</vt:i4>
      </vt:variant>
    </vt:vector>
  </HeadingPairs>
  <TitlesOfParts>
    <vt:vector size="18" baseType="lpstr">
      <vt:lpstr>Resumo</vt:lpstr>
      <vt:lpstr>Valores</vt:lpstr>
      <vt:lpstr>Totalizadora</vt:lpstr>
      <vt:lpstr>Infra G 1</vt:lpstr>
      <vt:lpstr>Infra G 2</vt:lpstr>
      <vt:lpstr>Infra G 3</vt:lpstr>
      <vt:lpstr>Infra G 4</vt:lpstr>
      <vt:lpstr>Rede G 1</vt:lpstr>
      <vt:lpstr>Rede G 2</vt:lpstr>
      <vt:lpstr>Rede G 3</vt:lpstr>
      <vt:lpstr>Rede G 4</vt:lpstr>
      <vt:lpstr>Rede G 5</vt:lpstr>
      <vt:lpstr>Rede G 6</vt:lpstr>
      <vt:lpstr>Rede G 7</vt:lpstr>
      <vt:lpstr>_Toc103566106_6</vt:lpstr>
      <vt:lpstr>_Toc103566107_6</vt:lpstr>
      <vt:lpstr>_Toc103577764_8</vt:lpstr>
      <vt:lpstr>Resumo!Area_de_impressao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gtmda</dc:creator>
  <cp:lastModifiedBy>Usuário do Windows</cp:lastModifiedBy>
  <dcterms:created xsi:type="dcterms:W3CDTF">2015-03-06T09:47:39Z</dcterms:created>
  <dcterms:modified xsi:type="dcterms:W3CDTF">2021-06-28T14:14:03Z</dcterms:modified>
</cp:coreProperties>
</file>